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10.128.220.14\ﾌｧｲﾙｻｰﾊﾞ\作業用ﾌｫﾙﾀﾞ\(11)高齢介護課\(08)介護保険係\(14)居宅介護支援事業所\特定事業所集中減算\様式\"/>
    </mc:Choice>
  </mc:AlternateContent>
  <bookViews>
    <workbookView xWindow="360" yWindow="60" windowWidth="17640" windowHeight="7980"/>
  </bookViews>
  <sheets>
    <sheet name="別紙1_記入例" sheetId="24" r:id="rId1"/>
    <sheet name="別紙2_記入例" sheetId="25" r:id="rId2"/>
    <sheet name="別紙4_記入例" sheetId="26" r:id="rId3"/>
    <sheet name="参考様式１ (記入例)" sheetId="14" r:id="rId4"/>
  </sheets>
  <definedNames>
    <definedName name="_xlnm.Print_Area" localSheetId="2">別紙4_記入例!$A$1:$K$32</definedName>
    <definedName name="_xlnm.Print_Titles" localSheetId="3">'参考様式１ (記入例)'!$1:$11</definedName>
  </definedNames>
  <calcPr calcId="162913"/>
</workbook>
</file>

<file path=xl/calcChain.xml><?xml version="1.0" encoding="utf-8"?>
<calcChain xmlns="http://schemas.openxmlformats.org/spreadsheetml/2006/main">
  <c r="M26" i="26" l="1"/>
  <c r="M22" i="26"/>
  <c r="M18" i="26"/>
  <c r="M14" i="26"/>
  <c r="M10" i="26"/>
  <c r="M6" i="26"/>
  <c r="K71" i="24"/>
  <c r="K11" i="24" l="1"/>
  <c r="K10" i="24"/>
  <c r="M25" i="25"/>
  <c r="M21" i="25"/>
  <c r="M17" i="25"/>
  <c r="M13" i="25"/>
  <c r="M9" i="25"/>
  <c r="M5" i="25"/>
  <c r="G3" i="26"/>
  <c r="D3" i="26"/>
  <c r="G3" i="25"/>
  <c r="D3" i="25"/>
  <c r="I30" i="26"/>
  <c r="H30" i="26"/>
  <c r="G30" i="26"/>
  <c r="F30" i="26"/>
  <c r="E30" i="26"/>
  <c r="D30" i="26"/>
  <c r="J26" i="26"/>
  <c r="J22" i="26"/>
  <c r="J18" i="26"/>
  <c r="J14" i="26"/>
  <c r="J10" i="26"/>
  <c r="J6" i="26"/>
  <c r="G69" i="24"/>
  <c r="E69" i="24"/>
  <c r="I29" i="25"/>
  <c r="H69" i="24" s="1"/>
  <c r="H29" i="25"/>
  <c r="G29" i="25"/>
  <c r="F69" i="24" s="1"/>
  <c r="F29" i="25"/>
  <c r="E29" i="25"/>
  <c r="D69" i="24" s="1"/>
  <c r="D29" i="25"/>
  <c r="C69" i="24" s="1"/>
  <c r="J25" i="25"/>
  <c r="J21" i="25"/>
  <c r="J17" i="25"/>
  <c r="J13" i="25"/>
  <c r="J9" i="25"/>
  <c r="K9" i="25" s="1"/>
  <c r="L9" i="25" s="1"/>
  <c r="J5" i="25"/>
  <c r="K80" i="24"/>
  <c r="K79" i="24"/>
  <c r="I71" i="24"/>
  <c r="J71" i="24" s="1"/>
  <c r="I70" i="24"/>
  <c r="J70" i="24" s="1"/>
  <c r="K70" i="24" s="1"/>
  <c r="I64" i="24"/>
  <c r="J64" i="24" s="1"/>
  <c r="K64" i="24" s="1"/>
  <c r="H63" i="24"/>
  <c r="H68" i="24" s="1"/>
  <c r="G63" i="24"/>
  <c r="G68" i="24" s="1"/>
  <c r="F63" i="24"/>
  <c r="G5" i="26" s="1"/>
  <c r="E63" i="24"/>
  <c r="E68" i="24" s="1"/>
  <c r="D63" i="24"/>
  <c r="D68" i="24" s="1"/>
  <c r="C63" i="24"/>
  <c r="C68" i="24" s="1"/>
  <c r="G4" i="25" l="1"/>
  <c r="I5" i="26"/>
  <c r="K10" i="26"/>
  <c r="L10" i="26" s="1"/>
  <c r="J30" i="26"/>
  <c r="J78" i="24" s="1"/>
  <c r="K78" i="24" s="1"/>
  <c r="K6" i="26"/>
  <c r="K14" i="26"/>
  <c r="L14" i="26" s="1"/>
  <c r="K18" i="26"/>
  <c r="L18" i="26" s="1"/>
  <c r="K22" i="26"/>
  <c r="L22" i="26" s="1"/>
  <c r="K26" i="26"/>
  <c r="L26" i="26" s="1"/>
  <c r="M80" i="24"/>
  <c r="M79" i="24"/>
  <c r="M11" i="24"/>
  <c r="M10" i="24"/>
  <c r="K17" i="25"/>
  <c r="L17" i="25" s="1"/>
  <c r="K25" i="25"/>
  <c r="L25" i="25" s="1"/>
  <c r="I69" i="24"/>
  <c r="J69" i="24" s="1"/>
  <c r="K69" i="24" s="1"/>
  <c r="K5" i="25"/>
  <c r="K13" i="25"/>
  <c r="L13" i="25" s="1"/>
  <c r="K21" i="25"/>
  <c r="L21" i="25" s="1"/>
  <c r="E5" i="26"/>
  <c r="F68" i="24"/>
  <c r="E4" i="25"/>
  <c r="I4" i="25"/>
  <c r="D4" i="25"/>
  <c r="F4" i="25"/>
  <c r="H4" i="25"/>
  <c r="D5" i="26"/>
  <c r="F5" i="26"/>
  <c r="H5" i="26"/>
  <c r="J29" i="25"/>
  <c r="J9" i="24" s="1"/>
  <c r="K9" i="24" s="1"/>
  <c r="L6" i="26" l="1"/>
  <c r="L78" i="24" s="1"/>
  <c r="M78" i="24" s="1"/>
  <c r="L5" i="25"/>
  <c r="C9" i="24"/>
  <c r="H11" i="14"/>
  <c r="G11" i="14"/>
  <c r="F11" i="14"/>
  <c r="E11" i="14"/>
  <c r="D11" i="14"/>
  <c r="C11" i="14"/>
  <c r="I10" i="14"/>
  <c r="I9" i="14"/>
  <c r="I11" i="14"/>
  <c r="C78" i="24" l="1"/>
  <c r="L9" i="24" l="1"/>
  <c r="M9" i="24" s="1"/>
</calcChain>
</file>

<file path=xl/comments1.xml><?xml version="1.0" encoding="utf-8"?>
<comments xmlns="http://schemas.openxmlformats.org/spreadsheetml/2006/main">
  <authors>
    <author>羽生市</author>
    <author>埼玉県</author>
  </authors>
  <commentList>
    <comment ref="J2" authorId="0" shapeId="0">
      <text>
        <r>
          <rPr>
            <b/>
            <sz val="9"/>
            <color indexed="81"/>
            <rFont val="MS P ゴシック"/>
            <family val="3"/>
            <charset val="128"/>
          </rPr>
          <t>西暦で入力してください。</t>
        </r>
      </text>
    </comment>
    <comment ref="L2" authorId="0" shapeId="0">
      <text>
        <r>
          <rPr>
            <b/>
            <sz val="9"/>
            <color indexed="81"/>
            <rFont val="MS P ゴシック"/>
            <family val="3"/>
            <charset val="128"/>
          </rPr>
          <t>前期または後期を選択してください。</t>
        </r>
      </text>
    </comment>
    <comment ref="K10" authorId="1" shapeId="0">
      <text>
        <r>
          <rPr>
            <b/>
            <sz val="9"/>
            <color indexed="81"/>
            <rFont val="ＭＳ Ｐゴシック"/>
            <family val="3"/>
            <charset val="128"/>
          </rPr>
          <t>小数点以下を切り捨ててください。自動計算になっています。</t>
        </r>
      </text>
    </comment>
    <comment ref="E15" authorId="1" shapeId="0">
      <text>
        <r>
          <rPr>
            <b/>
            <sz val="9"/>
            <color indexed="81"/>
            <rFont val="ＭＳ Ｐゴシック"/>
            <family val="3"/>
            <charset val="128"/>
          </rPr>
          <t xml:space="preserve">有の場合３へ
無の場合はここで終了です
</t>
        </r>
      </text>
    </comment>
    <comment ref="E24" authorId="1" shapeId="0">
      <text>
        <r>
          <rPr>
            <b/>
            <sz val="9"/>
            <color indexed="81"/>
            <rFont val="ＭＳ Ｐゴシック"/>
            <family val="3"/>
            <charset val="128"/>
          </rPr>
          <t>有の場合「減算の有無の判定を求める正当な理由の項目」へ
無の場合は市への届出をしてください</t>
        </r>
      </text>
    </comment>
    <comment ref="A38" authorId="1" shapeId="0">
      <text>
        <r>
          <rPr>
            <b/>
            <sz val="9"/>
            <color indexed="81"/>
            <rFont val="ＭＳ Ｐゴシック"/>
            <family val="3"/>
            <charset val="128"/>
          </rPr>
          <t>３で有の場合はいずれかに○をつけてください</t>
        </r>
      </text>
    </comment>
    <comment ref="C64" authorId="1" shapeId="0">
      <text>
        <r>
          <rPr>
            <sz val="9"/>
            <color indexed="81"/>
            <rFont val="ＭＳ Ｐゴシック"/>
            <family val="3"/>
            <charset val="128"/>
          </rPr>
          <t>給付管理票を作成している件数を記入してください（地域包括支援センターから受託している要支援者分は除く）</t>
        </r>
      </text>
    </comment>
    <comment ref="K71" authorId="1" shapeId="0">
      <text>
        <r>
          <rPr>
            <b/>
            <sz val="9"/>
            <color indexed="81"/>
            <rFont val="ＭＳ Ｐゴシック"/>
            <family val="3"/>
            <charset val="128"/>
          </rPr>
          <t>各月のサービスごとの平均が１０件以下の場合、この欄に○が付されます</t>
        </r>
      </text>
    </comment>
  </commentList>
</comments>
</file>

<file path=xl/comments2.xml><?xml version="1.0" encoding="utf-8"?>
<comments xmlns="http://schemas.openxmlformats.org/spreadsheetml/2006/main">
  <authors>
    <author>埼玉県</author>
  </authors>
  <commentList>
    <comment ref="A5" authorId="0" shapeId="0">
      <text>
        <r>
          <rPr>
            <b/>
            <sz val="9"/>
            <color indexed="81"/>
            <rFont val="ＭＳ Ｐゴシック"/>
            <family val="3"/>
            <charset val="128"/>
          </rPr>
          <t>一つの法人の複数の事業所にケアを依頼している場合</t>
        </r>
      </text>
    </comment>
    <comment ref="E6" authorId="0" shapeId="0">
      <text>
        <r>
          <rPr>
            <b/>
            <sz val="9"/>
            <color indexed="81"/>
            <rFont val="ＭＳ Ｐゴシック"/>
            <family val="3"/>
            <charset val="128"/>
          </rPr>
          <t xml:space="preserve">一人の利用者が「こばとん羽生」と「こばとん行田」の両方を利用している場合、いずれか一つのみに計上します
</t>
        </r>
      </text>
    </comment>
    <comment ref="F7" authorId="0" shapeId="0">
      <text>
        <r>
          <rPr>
            <b/>
            <sz val="9"/>
            <color indexed="81"/>
            <rFont val="ＭＳ Ｐゴシック"/>
            <family val="3"/>
            <charset val="128"/>
          </rPr>
          <t>一人の利用者が（株）こばとんと（福）まがたま会双方を利用している場合は、利用者数の多い「（株）こばとんに計上します。</t>
        </r>
      </text>
    </comment>
  </commentList>
</comments>
</file>

<file path=xl/comments3.xml><?xml version="1.0" encoding="utf-8"?>
<comments xmlns="http://schemas.openxmlformats.org/spreadsheetml/2006/main">
  <authors>
    <author>埼玉県</author>
  </authors>
  <commentList>
    <comment ref="A6" authorId="0" shapeId="0">
      <text>
        <r>
          <rPr>
            <sz val="9"/>
            <color indexed="81"/>
            <rFont val="ＭＳ Ｐゴシック"/>
            <family val="3"/>
            <charset val="128"/>
          </rPr>
          <t>一つの法人の複数の事業所にケアを依頼している場合</t>
        </r>
      </text>
    </comment>
    <comment ref="E7" authorId="0" shapeId="0">
      <text>
        <r>
          <rPr>
            <sz val="9"/>
            <color indexed="81"/>
            <rFont val="ＭＳ Ｐゴシック"/>
            <family val="3"/>
            <charset val="128"/>
          </rPr>
          <t>一人の利用者が「こばとん羽生」と「こばとん行田」の両方を利用している場合、いずれか一つのみに計上します</t>
        </r>
        <r>
          <rPr>
            <b/>
            <sz val="9"/>
            <color indexed="81"/>
            <rFont val="ＭＳ Ｐゴシック"/>
            <family val="3"/>
            <charset val="128"/>
          </rPr>
          <t xml:space="preserve">
</t>
        </r>
      </text>
    </comment>
    <comment ref="F8" authorId="0" shapeId="0">
      <text>
        <r>
          <rPr>
            <sz val="9"/>
            <color indexed="81"/>
            <rFont val="ＭＳ Ｐゴシック"/>
            <family val="3"/>
            <charset val="128"/>
          </rPr>
          <t>一人の利用者が（株）こばとんと（福）まがたま会双方を利用している場合は、利用者数の多い「（株）こばとんに計上します。</t>
        </r>
      </text>
    </comment>
  </commentList>
</comments>
</file>

<file path=xl/comments4.xml><?xml version="1.0" encoding="utf-8"?>
<comments xmlns="http://schemas.openxmlformats.org/spreadsheetml/2006/main">
  <authors>
    <author>埼玉県</author>
  </authors>
  <commentList>
    <comment ref="C9" authorId="0" shapeId="0">
      <text>
        <r>
          <rPr>
            <b/>
            <sz val="9"/>
            <color indexed="81"/>
            <rFont val="ＭＳ Ｐゴシック"/>
            <family val="3"/>
            <charset val="128"/>
          </rPr>
          <t>別紙２の各法人別のサービス計画数の
合計と一致させてください</t>
        </r>
      </text>
    </comment>
    <comment ref="C10" authorId="0" shapeId="0">
      <text>
        <r>
          <rPr>
            <b/>
            <sz val="9"/>
            <color indexed="81"/>
            <rFont val="ＭＳ Ｐゴシック"/>
            <family val="3"/>
            <charset val="128"/>
          </rPr>
          <t>別紙４の各法人別のサービス計画数の
合計と一致させてください</t>
        </r>
      </text>
    </comment>
  </commentList>
</comments>
</file>

<file path=xl/sharedStrings.xml><?xml version="1.0" encoding="utf-8"?>
<sst xmlns="http://schemas.openxmlformats.org/spreadsheetml/2006/main" count="310" uniqueCount="125">
  <si>
    <t>事業所番号</t>
    <rPh sb="0" eb="3">
      <t>ジギョウショ</t>
    </rPh>
    <rPh sb="3" eb="5">
      <t>バンゴウ</t>
    </rPh>
    <phoneticPr fontId="1"/>
  </si>
  <si>
    <t>事業所名</t>
    <rPh sb="0" eb="3">
      <t>ジギョウショ</t>
    </rPh>
    <rPh sb="3" eb="4">
      <t>メイ</t>
    </rPh>
    <phoneticPr fontId="1"/>
  </si>
  <si>
    <t>サービス</t>
    <phoneticPr fontId="1"/>
  </si>
  <si>
    <t>法人名</t>
    <rPh sb="0" eb="2">
      <t>ホウジン</t>
    </rPh>
    <rPh sb="2" eb="3">
      <t>メイ</t>
    </rPh>
    <phoneticPr fontId="1"/>
  </si>
  <si>
    <t>代表者名</t>
    <rPh sb="0" eb="3">
      <t>ダイヒョウシャ</t>
    </rPh>
    <rPh sb="3" eb="4">
      <t>メイ</t>
    </rPh>
    <phoneticPr fontId="1"/>
  </si>
  <si>
    <t>住所</t>
    <rPh sb="0" eb="2">
      <t>ジュウショ</t>
    </rPh>
    <phoneticPr fontId="1"/>
  </si>
  <si>
    <t>全体月計</t>
    <rPh sb="0" eb="2">
      <t>ゼンタイ</t>
    </rPh>
    <rPh sb="2" eb="3">
      <t>ゲツ</t>
    </rPh>
    <rPh sb="3" eb="4">
      <t>ケイ</t>
    </rPh>
    <phoneticPr fontId="1"/>
  </si>
  <si>
    <t>訪問介護</t>
    <rPh sb="0" eb="2">
      <t>ホウモン</t>
    </rPh>
    <rPh sb="2" eb="4">
      <t>カイゴ</t>
    </rPh>
    <phoneticPr fontId="1"/>
  </si>
  <si>
    <t>担当者名</t>
    <rPh sb="0" eb="4">
      <t>タントウシャメイ</t>
    </rPh>
    <phoneticPr fontId="1"/>
  </si>
  <si>
    <t>電話</t>
    <rPh sb="0" eb="2">
      <t>デンワ</t>
    </rPh>
    <phoneticPr fontId="1"/>
  </si>
  <si>
    <t>有</t>
    <rPh sb="0" eb="1">
      <t>ア</t>
    </rPh>
    <phoneticPr fontId="1"/>
  </si>
  <si>
    <t>無</t>
    <rPh sb="0" eb="1">
      <t>ナ</t>
    </rPh>
    <phoneticPr fontId="1"/>
  </si>
  <si>
    <t>・</t>
    <phoneticPr fontId="1"/>
  </si>
  <si>
    <t>サービスごとの紹介率計算内訳書</t>
    <rPh sb="7" eb="9">
      <t>ショウカイ</t>
    </rPh>
    <rPh sb="9" eb="10">
      <t>リツ</t>
    </rPh>
    <rPh sb="10" eb="12">
      <t>ケイサン</t>
    </rPh>
    <rPh sb="12" eb="15">
      <t>ウチワケショ</t>
    </rPh>
    <phoneticPr fontId="1"/>
  </si>
  <si>
    <t>別紙１</t>
    <rPh sb="0" eb="2">
      <t>ベッシ</t>
    </rPh>
    <phoneticPr fontId="1"/>
  </si>
  <si>
    <t>最高法人計</t>
    <rPh sb="0" eb="2">
      <t>サイコウ</t>
    </rPh>
    <rPh sb="2" eb="4">
      <t>ホウジン</t>
    </rPh>
    <rPh sb="4" eb="5">
      <t>ケイ</t>
    </rPh>
    <phoneticPr fontId="1"/>
  </si>
  <si>
    <t>②</t>
    <phoneticPr fontId="1"/>
  </si>
  <si>
    <t>④</t>
    <phoneticPr fontId="1"/>
  </si>
  <si>
    <t>※　同一法人で同一サービスを展開している複数の事業所を利用している利用者がいる場合には、いずれか一方の事業所分のみを計上してください。</t>
    <rPh sb="2" eb="4">
      <t>ドウイツ</t>
    </rPh>
    <rPh sb="4" eb="6">
      <t>ホウジン</t>
    </rPh>
    <rPh sb="7" eb="9">
      <t>ドウイツ</t>
    </rPh>
    <rPh sb="14" eb="16">
      <t>テンカイ</t>
    </rPh>
    <rPh sb="20" eb="22">
      <t>フクスウ</t>
    </rPh>
    <rPh sb="23" eb="26">
      <t>ジギョウショ</t>
    </rPh>
    <rPh sb="27" eb="29">
      <t>リヨウ</t>
    </rPh>
    <rPh sb="33" eb="36">
      <t>リヨウシャ</t>
    </rPh>
    <rPh sb="39" eb="41">
      <t>バアイ</t>
    </rPh>
    <rPh sb="48" eb="50">
      <t>イッポウ</t>
    </rPh>
    <rPh sb="51" eb="54">
      <t>ジギョウショ</t>
    </rPh>
    <rPh sb="54" eb="55">
      <t>ブン</t>
    </rPh>
    <rPh sb="58" eb="60">
      <t>ケイジョウ</t>
    </rPh>
    <phoneticPr fontId="1"/>
  </si>
  <si>
    <t>合計(①)</t>
    <rPh sb="0" eb="2">
      <t>ゴウケイ</t>
    </rPh>
    <phoneticPr fontId="1"/>
  </si>
  <si>
    <t>計</t>
    <rPh sb="0" eb="1">
      <t>ケイ</t>
    </rPh>
    <phoneticPr fontId="1"/>
  </si>
  <si>
    <t>最高法人</t>
    <rPh sb="0" eb="2">
      <t>サイコウ</t>
    </rPh>
    <rPh sb="2" eb="4">
      <t>ホウジン</t>
    </rPh>
    <phoneticPr fontId="1"/>
  </si>
  <si>
    <t>平均(①/6)</t>
    <rPh sb="0" eb="2">
      <t>ヘイキン</t>
    </rPh>
    <phoneticPr fontId="1"/>
  </si>
  <si>
    <t>　　　別法人で同一サービスの複数の事業所を利用している利用者がいる場合は、位置づけているケアプラン数が多い法人の方に計上してください。</t>
    <rPh sb="3" eb="6">
      <t>ベツホウジン</t>
    </rPh>
    <rPh sb="7" eb="9">
      <t>ドウイツ</t>
    </rPh>
    <rPh sb="14" eb="16">
      <t>フクスウ</t>
    </rPh>
    <rPh sb="17" eb="20">
      <t>ジギョウショ</t>
    </rPh>
    <rPh sb="21" eb="23">
      <t>リヨウ</t>
    </rPh>
    <rPh sb="27" eb="30">
      <t>リヨウシャ</t>
    </rPh>
    <rPh sb="33" eb="35">
      <t>バアイ</t>
    </rPh>
    <rPh sb="37" eb="39">
      <t>イチ</t>
    </rPh>
    <rPh sb="49" eb="50">
      <t>スウ</t>
    </rPh>
    <rPh sb="51" eb="52">
      <t>オオ</t>
    </rPh>
    <rPh sb="53" eb="55">
      <t>ホウジン</t>
    </rPh>
    <rPh sb="56" eb="57">
      <t>ホウ</t>
    </rPh>
    <rPh sb="58" eb="60">
      <t>ケイジョウ</t>
    </rPh>
    <phoneticPr fontId="1"/>
  </si>
  <si>
    <t>別紙２</t>
    <rPh sb="0" eb="2">
      <t>ベッシ</t>
    </rPh>
    <phoneticPr fontId="1"/>
  </si>
  <si>
    <t>埼玉　和子</t>
    <rPh sb="0" eb="2">
      <t>サイタマ</t>
    </rPh>
    <rPh sb="3" eb="5">
      <t>カズコ</t>
    </rPh>
    <phoneticPr fontId="1"/>
  </si>
  <si>
    <t>(株）こばとん</t>
    <rPh sb="1" eb="2">
      <t>カブ</t>
    </rPh>
    <phoneticPr fontId="1"/>
  </si>
  <si>
    <t>(福）まがたま会</t>
    <rPh sb="1" eb="2">
      <t>フク</t>
    </rPh>
    <rPh sb="7" eb="8">
      <t>カイ</t>
    </rPh>
    <phoneticPr fontId="1"/>
  </si>
  <si>
    <t>彩野　国雄</t>
    <rPh sb="0" eb="1">
      <t>アヤ</t>
    </rPh>
    <rPh sb="1" eb="2">
      <t>ノ</t>
    </rPh>
    <rPh sb="3" eb="5">
      <t>クニオ</t>
    </rPh>
    <phoneticPr fontId="1"/>
  </si>
  <si>
    <t>（株）こばとん</t>
    <rPh sb="1" eb="2">
      <t>カブ</t>
    </rPh>
    <phoneticPr fontId="1"/>
  </si>
  <si>
    <t>（福）まがたま会</t>
    <rPh sb="1" eb="2">
      <t>フク</t>
    </rPh>
    <rPh sb="7" eb="8">
      <t>カイ</t>
    </rPh>
    <phoneticPr fontId="1"/>
  </si>
  <si>
    <t>まがたま訪問介護事業所</t>
    <rPh sb="4" eb="6">
      <t>ホウモン</t>
    </rPh>
    <rPh sb="6" eb="8">
      <t>カイゴ</t>
    </rPh>
    <rPh sb="8" eb="11">
      <t>ジギョウショ</t>
    </rPh>
    <phoneticPr fontId="1"/>
  </si>
  <si>
    <t>80％超過</t>
    <rPh sb="3" eb="5">
      <t>チョウカ</t>
    </rPh>
    <phoneticPr fontId="1"/>
  </si>
  <si>
    <t>80％件数</t>
    <rPh sb="3" eb="5">
      <t>ケンスウ</t>
    </rPh>
    <phoneticPr fontId="1"/>
  </si>
  <si>
    <t>③(②×0.8)</t>
    <phoneticPr fontId="1"/>
  </si>
  <si>
    <t>１　紹介率最高法人を位置づけた居宅サービス計画の数の占める割合</t>
    <rPh sb="2" eb="4">
      <t>ショウカイ</t>
    </rPh>
    <rPh sb="4" eb="5">
      <t>リツ</t>
    </rPh>
    <rPh sb="5" eb="7">
      <t>サイコウ</t>
    </rPh>
    <rPh sb="7" eb="9">
      <t>ホウジン</t>
    </rPh>
    <rPh sb="10" eb="12">
      <t>イチ</t>
    </rPh>
    <rPh sb="15" eb="17">
      <t>キョタク</t>
    </rPh>
    <rPh sb="21" eb="23">
      <t>ケイカク</t>
    </rPh>
    <rPh sb="24" eb="25">
      <t>カズ</t>
    </rPh>
    <rPh sb="26" eb="27">
      <t>シ</t>
    </rPh>
    <rPh sb="29" eb="31">
      <t>ワリアイ</t>
    </rPh>
    <phoneticPr fontId="1"/>
  </si>
  <si>
    <t>２　紹介率最高法人への集中割合が８０％を超えるサービスの有無</t>
    <rPh sb="2" eb="4">
      <t>ショウカイ</t>
    </rPh>
    <rPh sb="4" eb="5">
      <t>リツ</t>
    </rPh>
    <rPh sb="5" eb="7">
      <t>サイコウ</t>
    </rPh>
    <rPh sb="7" eb="9">
      <t>ホウジン</t>
    </rPh>
    <rPh sb="11" eb="13">
      <t>シュウチュウ</t>
    </rPh>
    <rPh sb="13" eb="15">
      <t>ワリアイ</t>
    </rPh>
    <rPh sb="20" eb="21">
      <t>コ</t>
    </rPh>
    <rPh sb="28" eb="30">
      <t>ウム</t>
    </rPh>
    <phoneticPr fontId="1"/>
  </si>
  <si>
    <t>３　紹介率最高法人への集中割合が８０％を超える正当な理由の有無</t>
    <rPh sb="23" eb="25">
      <t>セイトウ</t>
    </rPh>
    <rPh sb="26" eb="28">
      <t>リユウ</t>
    </rPh>
    <rPh sb="29" eb="31">
      <t>ウム</t>
    </rPh>
    <phoneticPr fontId="1"/>
  </si>
  <si>
    <t>　　　　減算の有無の判定を求める正当な理由の項目</t>
    <rPh sb="4" eb="6">
      <t>ゲンサン</t>
    </rPh>
    <rPh sb="7" eb="9">
      <t>ウム</t>
    </rPh>
    <rPh sb="10" eb="12">
      <t>ハンテイ</t>
    </rPh>
    <rPh sb="13" eb="14">
      <t>モト</t>
    </rPh>
    <rPh sb="16" eb="18">
      <t>セイトウ</t>
    </rPh>
    <rPh sb="19" eb="21">
      <t>リユウ</t>
    </rPh>
    <rPh sb="22" eb="24">
      <t>コウモク</t>
    </rPh>
    <phoneticPr fontId="1"/>
  </si>
  <si>
    <t xml:space="preserve">（１）　居宅介護支援事業所の通常の事業の実施地域に訪問介護サービス等が各事業所でみた場合に５事業所未満である
</t>
    <phoneticPr fontId="1"/>
  </si>
  <si>
    <t>チェック欄</t>
    <rPh sb="4" eb="5">
      <t>ラン</t>
    </rPh>
    <phoneticPr fontId="1"/>
  </si>
  <si>
    <t>正当な理由の判定項目</t>
    <rPh sb="0" eb="2">
      <t>セイトウ</t>
    </rPh>
    <rPh sb="3" eb="5">
      <t>リユウ</t>
    </rPh>
    <rPh sb="6" eb="8">
      <t>ハンテイ</t>
    </rPh>
    <rPh sb="8" eb="10">
      <t>コウモク</t>
    </rPh>
    <phoneticPr fontId="1"/>
  </si>
  <si>
    <t>（２）　特別地域居宅介護支援加算を受けている</t>
    <phoneticPr fontId="1"/>
  </si>
  <si>
    <t>（３）　判定期間の１月当たりの平均居宅サービス計画件数が２０件以下である</t>
    <phoneticPr fontId="1"/>
  </si>
  <si>
    <t>（４）　対象サービスを位置づけているプランがサービス種類ごとでみた場合に１ヶ月あたりの平均で１０件以下である</t>
    <phoneticPr fontId="1"/>
  </si>
  <si>
    <t>　　　　３へ進んでください。</t>
    <rPh sb="6" eb="7">
      <t>スス</t>
    </rPh>
    <phoneticPr fontId="1"/>
  </si>
  <si>
    <t>　　　　</t>
    <phoneticPr fontId="1"/>
  </si>
  <si>
    <t>　※　２が【有】の場合</t>
    <rPh sb="6" eb="7">
      <t>ユウ</t>
    </rPh>
    <rPh sb="9" eb="11">
      <t>バアイ</t>
    </rPh>
    <phoneticPr fontId="1"/>
  </si>
  <si>
    <t>　※　２が【無】の場合</t>
    <rPh sb="6" eb="7">
      <t>ム</t>
    </rPh>
    <rPh sb="9" eb="11">
      <t>バアイ</t>
    </rPh>
    <phoneticPr fontId="1"/>
  </si>
  <si>
    <t>　※　３が有の場合</t>
    <rPh sb="5" eb="6">
      <t>ユウ</t>
    </rPh>
    <rPh sb="7" eb="9">
      <t>バアイ</t>
    </rPh>
    <phoneticPr fontId="1"/>
  </si>
  <si>
    <t>　※　３が無の場合</t>
    <rPh sb="5" eb="6">
      <t>ム</t>
    </rPh>
    <rPh sb="7" eb="9">
      <t>バアイ</t>
    </rPh>
    <phoneticPr fontId="1"/>
  </si>
  <si>
    <t>　　　　次ページ「減算の有無の判定を求める正当な理由の項目」にチェックを付して各項目の詳細な計算を示してください。</t>
    <rPh sb="4" eb="5">
      <t>ツギ</t>
    </rPh>
    <rPh sb="36" eb="37">
      <t>フ</t>
    </rPh>
    <rPh sb="39" eb="42">
      <t>カクコウモク</t>
    </rPh>
    <rPh sb="43" eb="45">
      <t>ショウサイ</t>
    </rPh>
    <rPh sb="46" eb="48">
      <t>ケイサン</t>
    </rPh>
    <rPh sb="49" eb="50">
      <t>シメ</t>
    </rPh>
    <phoneticPr fontId="1"/>
  </si>
  <si>
    <t>（６）　その他の「正当な理由」</t>
    <phoneticPr fontId="1"/>
  </si>
  <si>
    <r>
      <rPr>
        <u/>
        <sz val="11"/>
        <rFont val="ＭＳ Ｐゴシック"/>
        <family val="3"/>
        <charset val="128"/>
      </rPr>
      <t>正当な理由（１）関係</t>
    </r>
    <r>
      <rPr>
        <sz val="11"/>
        <rFont val="ＭＳ Ｐゴシック"/>
        <family val="3"/>
        <charset val="128"/>
      </rPr>
      <t xml:space="preserve"> 　　事業所の実施区域の状況</t>
    </r>
    <rPh sb="0" eb="2">
      <t>セイトウ</t>
    </rPh>
    <rPh sb="3" eb="5">
      <t>リユウ</t>
    </rPh>
    <rPh sb="8" eb="10">
      <t>カンケイ</t>
    </rPh>
    <rPh sb="13" eb="16">
      <t>ジギョウショ</t>
    </rPh>
    <rPh sb="17" eb="19">
      <t>ジッシ</t>
    </rPh>
    <rPh sb="19" eb="21">
      <t>クイキ</t>
    </rPh>
    <rPh sb="22" eb="24">
      <t>ジョウキョウ</t>
    </rPh>
    <phoneticPr fontId="1"/>
  </si>
  <si>
    <t>通常の実施区域
（市町村名等を記入）</t>
    <rPh sb="0" eb="2">
      <t>ツウジョウ</t>
    </rPh>
    <rPh sb="3" eb="5">
      <t>ジッシ</t>
    </rPh>
    <rPh sb="5" eb="7">
      <t>クイキ</t>
    </rPh>
    <rPh sb="9" eb="12">
      <t>シチョウソン</t>
    </rPh>
    <rPh sb="12" eb="13">
      <t>メイ</t>
    </rPh>
    <rPh sb="13" eb="14">
      <t>トウ</t>
    </rPh>
    <rPh sb="15" eb="17">
      <t>キニュウ</t>
    </rPh>
    <phoneticPr fontId="1"/>
  </si>
  <si>
    <r>
      <rPr>
        <u/>
        <sz val="11"/>
        <rFont val="ＭＳ Ｐゴシック"/>
        <family val="3"/>
        <charset val="128"/>
      </rPr>
      <t>正当な理由（２）関係</t>
    </r>
    <r>
      <rPr>
        <sz val="11"/>
        <rFont val="ＭＳ Ｐゴシック"/>
        <family val="3"/>
        <charset val="128"/>
      </rPr>
      <t>　　特別地域居宅介護支援加算の有無</t>
    </r>
    <rPh sb="0" eb="2">
      <t>セイトウ</t>
    </rPh>
    <rPh sb="3" eb="5">
      <t>リユウ</t>
    </rPh>
    <rPh sb="8" eb="10">
      <t>カンケイ</t>
    </rPh>
    <rPh sb="12" eb="14">
      <t>トクベツ</t>
    </rPh>
    <rPh sb="14" eb="16">
      <t>チイキ</t>
    </rPh>
    <rPh sb="16" eb="18">
      <t>キョタク</t>
    </rPh>
    <rPh sb="18" eb="20">
      <t>カイゴ</t>
    </rPh>
    <rPh sb="20" eb="22">
      <t>シエン</t>
    </rPh>
    <rPh sb="22" eb="24">
      <t>カサン</t>
    </rPh>
    <rPh sb="25" eb="27">
      <t>ウム</t>
    </rPh>
    <phoneticPr fontId="1"/>
  </si>
  <si>
    <t>【以下の項目は上記表にてチェックした項目のみ記入してください】</t>
    <rPh sb="1" eb="3">
      <t>イカ</t>
    </rPh>
    <rPh sb="4" eb="6">
      <t>コウモク</t>
    </rPh>
    <rPh sb="7" eb="9">
      <t>ジョウキ</t>
    </rPh>
    <rPh sb="9" eb="10">
      <t>ヒョウ</t>
    </rPh>
    <rPh sb="18" eb="20">
      <t>コウモク</t>
    </rPh>
    <rPh sb="22" eb="24">
      <t>キニュウ</t>
    </rPh>
    <phoneticPr fontId="1"/>
  </si>
  <si>
    <r>
      <rPr>
        <u/>
        <sz val="11"/>
        <rFont val="ＭＳ Ｐゴシック"/>
        <family val="3"/>
        <charset val="128"/>
      </rPr>
      <t>正当な理由（３）関係</t>
    </r>
    <r>
      <rPr>
        <sz val="11"/>
        <rFont val="ＭＳ Ｐゴシック"/>
        <family val="3"/>
        <charset val="128"/>
      </rPr>
      <t>　　判定期間における居宅サービス計画数</t>
    </r>
    <rPh sb="0" eb="2">
      <t>セイトウ</t>
    </rPh>
    <rPh sb="3" eb="5">
      <t>リユウ</t>
    </rPh>
    <rPh sb="8" eb="10">
      <t>カンケイ</t>
    </rPh>
    <rPh sb="12" eb="14">
      <t>ハンテイ</t>
    </rPh>
    <rPh sb="14" eb="16">
      <t>キカン</t>
    </rPh>
    <rPh sb="20" eb="22">
      <t>キョタク</t>
    </rPh>
    <rPh sb="26" eb="28">
      <t>ケイカク</t>
    </rPh>
    <rPh sb="28" eb="29">
      <t>カズ</t>
    </rPh>
    <phoneticPr fontId="1"/>
  </si>
  <si>
    <t>２０件以下</t>
    <rPh sb="2" eb="3">
      <t>ケン</t>
    </rPh>
    <rPh sb="3" eb="5">
      <t>イカ</t>
    </rPh>
    <phoneticPr fontId="1"/>
  </si>
  <si>
    <t>１０件以下</t>
    <rPh sb="2" eb="3">
      <t>ケン</t>
    </rPh>
    <rPh sb="3" eb="5">
      <t>イカ</t>
    </rPh>
    <phoneticPr fontId="1"/>
  </si>
  <si>
    <t>集中割合が８０％
を超過したサービス名称</t>
    <rPh sb="0" eb="2">
      <t>シュウチュウ</t>
    </rPh>
    <rPh sb="2" eb="4">
      <t>ワリアイ</t>
    </rPh>
    <rPh sb="10" eb="12">
      <t>チョウカ</t>
    </rPh>
    <rPh sb="18" eb="20">
      <t>メイショウ</t>
    </rPh>
    <phoneticPr fontId="1"/>
  </si>
  <si>
    <t>判定期間各月の
計画件数</t>
    <rPh sb="0" eb="2">
      <t>ハンテイ</t>
    </rPh>
    <rPh sb="2" eb="4">
      <t>キカン</t>
    </rPh>
    <rPh sb="4" eb="6">
      <t>カクツキ</t>
    </rPh>
    <rPh sb="8" eb="10">
      <t>ケイカク</t>
    </rPh>
    <rPh sb="10" eb="12">
      <t>ケンスウ</t>
    </rPh>
    <phoneticPr fontId="1"/>
  </si>
  <si>
    <r>
      <rPr>
        <u/>
        <sz val="11"/>
        <rFont val="ＭＳ Ｐゴシック"/>
        <family val="3"/>
        <charset val="128"/>
      </rPr>
      <t>正当な理由（４）関係</t>
    </r>
    <r>
      <rPr>
        <sz val="11"/>
        <rFont val="ＭＳ Ｐゴシック"/>
        <family val="3"/>
        <charset val="128"/>
      </rPr>
      <t>　　判定期間におけるサービス種類ごとのプラン件数</t>
    </r>
    <rPh sb="0" eb="2">
      <t>セイトウ</t>
    </rPh>
    <rPh sb="3" eb="5">
      <t>リユウ</t>
    </rPh>
    <rPh sb="8" eb="10">
      <t>カンケイ</t>
    </rPh>
    <rPh sb="12" eb="14">
      <t>ハンテイ</t>
    </rPh>
    <rPh sb="14" eb="16">
      <t>キカン</t>
    </rPh>
    <rPh sb="24" eb="26">
      <t>シュルイ</t>
    </rPh>
    <rPh sb="32" eb="34">
      <t>ケンスウ</t>
    </rPh>
    <phoneticPr fontId="1"/>
  </si>
  <si>
    <t>４　届出の要否</t>
    <rPh sb="2" eb="4">
      <t>トドケデ</t>
    </rPh>
    <rPh sb="5" eb="7">
      <t>ヨウヒ</t>
    </rPh>
    <phoneticPr fontId="1"/>
  </si>
  <si>
    <t>届出の要否</t>
    <rPh sb="0" eb="2">
      <t>トドケデ</t>
    </rPh>
    <rPh sb="3" eb="5">
      <t>ヨウヒ</t>
    </rPh>
    <phoneticPr fontId="1"/>
  </si>
  <si>
    <t>集中割合が８０％を超えるサービスがない</t>
    <rPh sb="0" eb="2">
      <t>シュウチュウ</t>
    </rPh>
    <rPh sb="2" eb="4">
      <t>ワリアイ</t>
    </rPh>
    <rPh sb="9" eb="10">
      <t>コ</t>
    </rPh>
    <phoneticPr fontId="1"/>
  </si>
  <si>
    <t>○</t>
  </si>
  <si>
    <t>集中割合が８０％を超えているが正当な理由の（１）～（４）に該当する</t>
    <rPh sb="0" eb="2">
      <t>シュウチュウ</t>
    </rPh>
    <rPh sb="2" eb="4">
      <t>ワリアイ</t>
    </rPh>
    <rPh sb="9" eb="10">
      <t>コ</t>
    </rPh>
    <rPh sb="15" eb="17">
      <t>セイトウ</t>
    </rPh>
    <rPh sb="18" eb="20">
      <t>リユウ</t>
    </rPh>
    <rPh sb="29" eb="31">
      <t>ガイトウ</t>
    </rPh>
    <phoneticPr fontId="1"/>
  </si>
  <si>
    <t>　　 参考様式１「法人別　各月の正当な理由該当利用者一覧」を提出すること</t>
    <rPh sb="3" eb="5">
      <t>サンコウ</t>
    </rPh>
    <rPh sb="5" eb="7">
      <t>ヨウシキ</t>
    </rPh>
    <phoneticPr fontId="1"/>
  </si>
  <si>
    <t>※　別紙３「日常生活圏域内の事業所の状況及び利用希望調査票」、別紙４「サービスごとの紹介率計算内訳書（正当な理由（５）関係）」及び</t>
    <rPh sb="2" eb="4">
      <t>ベッシ</t>
    </rPh>
    <rPh sb="6" eb="8">
      <t>ニチジョウ</t>
    </rPh>
    <rPh sb="8" eb="10">
      <t>セイカツ</t>
    </rPh>
    <rPh sb="10" eb="12">
      <t>ケンイキ</t>
    </rPh>
    <rPh sb="12" eb="13">
      <t>ナイ</t>
    </rPh>
    <rPh sb="14" eb="17">
      <t>ジギョウショ</t>
    </rPh>
    <rPh sb="18" eb="20">
      <t>ジョウキョウ</t>
    </rPh>
    <rPh sb="20" eb="21">
      <t>オヨ</t>
    </rPh>
    <rPh sb="22" eb="24">
      <t>リヨウ</t>
    </rPh>
    <rPh sb="24" eb="26">
      <t>キボウ</t>
    </rPh>
    <rPh sb="26" eb="28">
      <t>チョウサ</t>
    </rPh>
    <rPh sb="28" eb="29">
      <t>ヒョウ</t>
    </rPh>
    <phoneticPr fontId="1"/>
  </si>
  <si>
    <t>※　記入欄が不足する場合は適宜行を追加して記入してください。</t>
    <rPh sb="2" eb="4">
      <t>キニュウ</t>
    </rPh>
    <rPh sb="4" eb="5">
      <t>ラン</t>
    </rPh>
    <rPh sb="6" eb="8">
      <t>フソク</t>
    </rPh>
    <rPh sb="10" eb="12">
      <t>バアイ</t>
    </rPh>
    <rPh sb="13" eb="15">
      <t>テキギ</t>
    </rPh>
    <rPh sb="15" eb="16">
      <t>ギョウ</t>
    </rPh>
    <rPh sb="17" eb="19">
      <t>ツイカ</t>
    </rPh>
    <rPh sb="21" eb="23">
      <t>キニュウ</t>
    </rPh>
    <phoneticPr fontId="1"/>
  </si>
  <si>
    <t>（５）　サービスごとでみた場合に利用者の日常生活圏域内にサービス事業所が５事業所未満である</t>
    <phoneticPr fontId="1"/>
  </si>
  <si>
    <r>
      <rPr>
        <u/>
        <sz val="11"/>
        <rFont val="ＭＳ Ｐゴシック"/>
        <family val="3"/>
        <charset val="128"/>
      </rPr>
      <t>正当な理由（５）関係</t>
    </r>
    <r>
      <rPr>
        <sz val="11"/>
        <rFont val="ＭＳ Ｐゴシック"/>
        <family val="3"/>
        <charset val="128"/>
      </rPr>
      <t>　　利用者の日常生活圏域からみた事業所数の状況</t>
    </r>
    <rPh sb="0" eb="2">
      <t>セイトウ</t>
    </rPh>
    <rPh sb="3" eb="5">
      <t>リユウ</t>
    </rPh>
    <rPh sb="8" eb="10">
      <t>カンケイ</t>
    </rPh>
    <rPh sb="12" eb="15">
      <t>リヨウシャ</t>
    </rPh>
    <rPh sb="16" eb="18">
      <t>ニチジョウ</t>
    </rPh>
    <rPh sb="18" eb="20">
      <t>セイカツ</t>
    </rPh>
    <rPh sb="20" eb="22">
      <t>ケンイキ</t>
    </rPh>
    <rPh sb="26" eb="29">
      <t>ジギョウショ</t>
    </rPh>
    <rPh sb="29" eb="30">
      <t>スウ</t>
    </rPh>
    <rPh sb="31" eb="33">
      <t>ジョウキョウ</t>
    </rPh>
    <phoneticPr fontId="1"/>
  </si>
  <si>
    <t>サービス種類でみた場合に日常生活圏域内にサービスが５事業所未満である利用者を除いた場合の集中割合</t>
    <rPh sb="4" eb="6">
      <t>シュルイ</t>
    </rPh>
    <rPh sb="9" eb="11">
      <t>バアイ</t>
    </rPh>
    <rPh sb="12" eb="14">
      <t>ニチジョウ</t>
    </rPh>
    <rPh sb="14" eb="16">
      <t>セイカツ</t>
    </rPh>
    <rPh sb="16" eb="18">
      <t>ケンイキ</t>
    </rPh>
    <rPh sb="18" eb="19">
      <t>ナイ</t>
    </rPh>
    <rPh sb="26" eb="29">
      <t>ジギョウショ</t>
    </rPh>
    <rPh sb="29" eb="31">
      <t>ミマン</t>
    </rPh>
    <rPh sb="34" eb="37">
      <t>リヨウシャ</t>
    </rPh>
    <rPh sb="38" eb="39">
      <t>ノゾ</t>
    </rPh>
    <rPh sb="41" eb="43">
      <t>バアイ</t>
    </rPh>
    <rPh sb="44" eb="46">
      <t>シュウチュウ</t>
    </rPh>
    <rPh sb="46" eb="48">
      <t>ワリアイ</t>
    </rPh>
    <phoneticPr fontId="1"/>
  </si>
  <si>
    <t>集中割合が８０％を超えており正当な理由の（５）～（６）に該当する</t>
    <rPh sb="0" eb="2">
      <t>シュウチュウ</t>
    </rPh>
    <rPh sb="2" eb="4">
      <t>ワリアイ</t>
    </rPh>
    <rPh sb="9" eb="10">
      <t>コ</t>
    </rPh>
    <rPh sb="14" eb="16">
      <t>セイトウ</t>
    </rPh>
    <rPh sb="17" eb="19">
      <t>リユウ</t>
    </rPh>
    <rPh sb="28" eb="30">
      <t>ガイトウ</t>
    </rPh>
    <phoneticPr fontId="1"/>
  </si>
  <si>
    <t>通所介護・地域密着型通所介護</t>
    <rPh sb="0" eb="2">
      <t>ツウショ</t>
    </rPh>
    <rPh sb="2" eb="4">
      <t>カイゴ</t>
    </rPh>
    <rPh sb="5" eb="7">
      <t>チイキ</t>
    </rPh>
    <rPh sb="7" eb="10">
      <t>ミッチャクガタ</t>
    </rPh>
    <rPh sb="10" eb="12">
      <t>ツウショ</t>
    </rPh>
    <rPh sb="12" eb="14">
      <t>カイゴ</t>
    </rPh>
    <phoneticPr fontId="1"/>
  </si>
  <si>
    <t>福祉用具貸与</t>
    <rPh sb="0" eb="3">
      <t>フクシヨウ</t>
    </rPh>
    <rPh sb="3" eb="4">
      <t>グ</t>
    </rPh>
    <rPh sb="4" eb="6">
      <t>タイヨ</t>
    </rPh>
    <phoneticPr fontId="1"/>
  </si>
  <si>
    <t>正当な理由（５）による利用者を除いた計画数</t>
    <rPh sb="0" eb="2">
      <t>セイトウ</t>
    </rPh>
    <rPh sb="3" eb="5">
      <t>リユウ</t>
    </rPh>
    <rPh sb="11" eb="14">
      <t>リヨウシャ</t>
    </rPh>
    <rPh sb="15" eb="16">
      <t>ノゾ</t>
    </rPh>
    <rPh sb="18" eb="20">
      <t>ケイカク</t>
    </rPh>
    <rPh sb="20" eb="21">
      <t>スウ</t>
    </rPh>
    <phoneticPr fontId="1"/>
  </si>
  <si>
    <t>サービスごとの紹介率計算内訳書（正当な理由（５）関係）</t>
    <rPh sb="7" eb="9">
      <t>ショウカイ</t>
    </rPh>
    <rPh sb="9" eb="10">
      <t>リツ</t>
    </rPh>
    <rPh sb="10" eb="12">
      <t>ケイサン</t>
    </rPh>
    <rPh sb="12" eb="15">
      <t>ウチワケショ</t>
    </rPh>
    <phoneticPr fontId="1"/>
  </si>
  <si>
    <t>別紙４</t>
    <rPh sb="0" eb="2">
      <t>ベッシ</t>
    </rPh>
    <phoneticPr fontId="1"/>
  </si>
  <si>
    <t>区域内の事業所数</t>
    <rPh sb="0" eb="3">
      <t>クイキナイ</t>
    </rPh>
    <rPh sb="4" eb="7">
      <t>ジギョウショ</t>
    </rPh>
    <rPh sb="7" eb="8">
      <t>スウ</t>
    </rPh>
    <phoneticPr fontId="1"/>
  </si>
  <si>
    <t>参考様式１</t>
    <rPh sb="0" eb="2">
      <t>サンコウ</t>
    </rPh>
    <rPh sb="2" eb="4">
      <t>ヨウシキ</t>
    </rPh>
    <phoneticPr fontId="1"/>
  </si>
  <si>
    <t>法人別　各月の正当な理由該当利用者一覧</t>
    <rPh sb="0" eb="2">
      <t>ホウジン</t>
    </rPh>
    <phoneticPr fontId="1"/>
  </si>
  <si>
    <t>判定期間計</t>
    <rPh sb="0" eb="2">
      <t>ハンテイ</t>
    </rPh>
    <rPh sb="2" eb="4">
      <t>キカン</t>
    </rPh>
    <rPh sb="4" eb="5">
      <t>ケイ</t>
    </rPh>
    <phoneticPr fontId="1"/>
  </si>
  <si>
    <t>各月のサービス
計画数（法人計）</t>
    <rPh sb="0" eb="2">
      <t>カクツキ</t>
    </rPh>
    <rPh sb="8" eb="10">
      <t>ケイカク</t>
    </rPh>
    <rPh sb="10" eb="11">
      <t>スウ</t>
    </rPh>
    <rPh sb="12" eb="14">
      <t>ホウジン</t>
    </rPh>
    <rPh sb="14" eb="15">
      <t>ケイ</t>
    </rPh>
    <phoneticPr fontId="1"/>
  </si>
  <si>
    <t>正当な理由該当者を除いた
各月のサービス計画数
（法人計）</t>
    <rPh sb="0" eb="2">
      <t>セイトウ</t>
    </rPh>
    <rPh sb="3" eb="5">
      <t>リユウ</t>
    </rPh>
    <rPh sb="5" eb="8">
      <t>ガイトウシャ</t>
    </rPh>
    <rPh sb="9" eb="10">
      <t>ノゾ</t>
    </rPh>
    <rPh sb="13" eb="15">
      <t>カクツキ</t>
    </rPh>
    <rPh sb="20" eb="22">
      <t>ケイカク</t>
    </rPh>
    <rPh sb="22" eb="23">
      <t>スウ</t>
    </rPh>
    <rPh sb="25" eb="27">
      <t>ホウジン</t>
    </rPh>
    <rPh sb="27" eb="28">
      <t>ケイ</t>
    </rPh>
    <phoneticPr fontId="1"/>
  </si>
  <si>
    <t>差</t>
    <rPh sb="0" eb="1">
      <t>サ</t>
    </rPh>
    <phoneticPr fontId="1"/>
  </si>
  <si>
    <t>正当な理由がある
ものとして除いた
利用者の氏名</t>
    <rPh sb="0" eb="2">
      <t>セイトウ</t>
    </rPh>
    <rPh sb="3" eb="5">
      <t>リユウ</t>
    </rPh>
    <rPh sb="14" eb="15">
      <t>ノゾ</t>
    </rPh>
    <rPh sb="18" eb="21">
      <t>リヨウシャ</t>
    </rPh>
    <rPh sb="22" eb="24">
      <t>シメイ</t>
    </rPh>
    <phoneticPr fontId="1"/>
  </si>
  <si>
    <t>※　各月のサービス計画数と正当な理由該当者を除いた各月のサービス計画数との差が、正当な理由があるものとして除いた利用者の数と一致するようにしてください</t>
    <rPh sb="2" eb="4">
      <t>カクツキ</t>
    </rPh>
    <rPh sb="9" eb="11">
      <t>ケイカク</t>
    </rPh>
    <rPh sb="11" eb="12">
      <t>スウ</t>
    </rPh>
    <rPh sb="37" eb="38">
      <t>サ</t>
    </rPh>
    <rPh sb="40" eb="42">
      <t>セイトウ</t>
    </rPh>
    <rPh sb="43" eb="45">
      <t>リユウ</t>
    </rPh>
    <rPh sb="53" eb="54">
      <t>ノゾ</t>
    </rPh>
    <rPh sb="56" eb="59">
      <t>リヨウシャ</t>
    </rPh>
    <rPh sb="60" eb="61">
      <t>スウ</t>
    </rPh>
    <rPh sb="62" eb="64">
      <t>イッチ</t>
    </rPh>
    <phoneticPr fontId="1"/>
  </si>
  <si>
    <t>（株）こばとん</t>
    <phoneticPr fontId="1"/>
  </si>
  <si>
    <t>さいたま　和子</t>
    <rPh sb="5" eb="7">
      <t>カズコ</t>
    </rPh>
    <phoneticPr fontId="1"/>
  </si>
  <si>
    <t>川越　信代</t>
    <rPh sb="0" eb="2">
      <t>カワゴエ</t>
    </rPh>
    <rPh sb="3" eb="5">
      <t>ノブヨ</t>
    </rPh>
    <phoneticPr fontId="1"/>
  </si>
  <si>
    <t>川口　俊哉</t>
    <rPh sb="0" eb="2">
      <t>カワグチ</t>
    </rPh>
    <rPh sb="3" eb="5">
      <t>トシヤ</t>
    </rPh>
    <phoneticPr fontId="1"/>
  </si>
  <si>
    <t>久喜　康子</t>
    <rPh sb="0" eb="2">
      <t>クキ</t>
    </rPh>
    <rPh sb="3" eb="5">
      <t>ヤスコ</t>
    </rPh>
    <phoneticPr fontId="1"/>
  </si>
  <si>
    <t>小鹿野　道男</t>
    <rPh sb="0" eb="3">
      <t>オガノ</t>
    </rPh>
    <rPh sb="4" eb="5">
      <t>ミチ</t>
    </rPh>
    <rPh sb="5" eb="6">
      <t>オトコ</t>
    </rPh>
    <phoneticPr fontId="1"/>
  </si>
  <si>
    <t>秩父　やす</t>
    <rPh sb="0" eb="2">
      <t>チチブ</t>
    </rPh>
    <phoneticPr fontId="1"/>
  </si>
  <si>
    <t>届出が必要です。
必要書類を添えて市へ提出してください。</t>
    <rPh sb="0" eb="2">
      <t>トドケデ</t>
    </rPh>
    <rPh sb="3" eb="5">
      <t>ヒツヨウ</t>
    </rPh>
    <rPh sb="9" eb="11">
      <t>ヒツヨウ</t>
    </rPh>
    <rPh sb="11" eb="13">
      <t>ショルイ</t>
    </rPh>
    <rPh sb="14" eb="15">
      <t>ソ</t>
    </rPh>
    <rPh sb="17" eb="18">
      <t>シ</t>
    </rPh>
    <rPh sb="19" eb="21">
      <t>テイシュツ</t>
    </rPh>
    <phoneticPr fontId="1"/>
  </si>
  <si>
    <t>サービス種類：訪問介護</t>
    <rPh sb="4" eb="6">
      <t>シュルイ</t>
    </rPh>
    <rPh sb="7" eb="9">
      <t>ホウモン</t>
    </rPh>
    <rPh sb="9" eb="11">
      <t>カイゴ</t>
    </rPh>
    <phoneticPr fontId="1"/>
  </si>
  <si>
    <t>法人名(再)</t>
    <rPh sb="0" eb="2">
      <t>ホウジン</t>
    </rPh>
    <rPh sb="2" eb="3">
      <t>メイ</t>
    </rPh>
    <rPh sb="4" eb="5">
      <t>サイ</t>
    </rPh>
    <phoneticPr fontId="1"/>
  </si>
  <si>
    <t>法人計(再)</t>
    <rPh sb="0" eb="2">
      <t>ホウジン</t>
    </rPh>
    <rPh sb="2" eb="3">
      <t>ケイ</t>
    </rPh>
    <rPh sb="4" eb="5">
      <t>サイ</t>
    </rPh>
    <phoneticPr fontId="1"/>
  </si>
  <si>
    <t>　　　　様式１「居宅介護支援事業所における特定事業所集中減算の届出について」を作成し本紙及び別紙２とともに市へ届け出てください。</t>
    <rPh sb="4" eb="6">
      <t>ヨウシキ</t>
    </rPh>
    <rPh sb="39" eb="41">
      <t>サクセイ</t>
    </rPh>
    <rPh sb="42" eb="43">
      <t>ホン</t>
    </rPh>
    <rPh sb="43" eb="44">
      <t>カミ</t>
    </rPh>
    <rPh sb="44" eb="45">
      <t>オヨ</t>
    </rPh>
    <rPh sb="46" eb="48">
      <t>ベッシ</t>
    </rPh>
    <rPh sb="53" eb="54">
      <t>シ</t>
    </rPh>
    <rPh sb="55" eb="56">
      <t>トド</t>
    </rPh>
    <rPh sb="57" eb="58">
      <t>デ</t>
    </rPh>
    <phoneticPr fontId="1"/>
  </si>
  <si>
    <r>
      <t>居宅サービス計画のうち</t>
    </r>
    <r>
      <rPr>
        <u/>
        <sz val="11"/>
        <rFont val="ＭＳ Ｐゴシック"/>
        <family val="3"/>
        <charset val="128"/>
      </rPr>
      <t>訪問介護</t>
    </r>
    <r>
      <rPr>
        <sz val="11"/>
        <rFont val="ＭＳ Ｐゴシック"/>
        <family val="3"/>
        <charset val="128"/>
      </rPr>
      <t>において
正当な理由（５）による利用者を除いた場合の計画数</t>
    </r>
    <rPh sb="0" eb="2">
      <t>キョタク</t>
    </rPh>
    <rPh sb="6" eb="8">
      <t>ケイカク</t>
    </rPh>
    <rPh sb="11" eb="13">
      <t>ホウモン</t>
    </rPh>
    <rPh sb="13" eb="15">
      <t>カイゴ</t>
    </rPh>
    <rPh sb="41" eb="43">
      <t>ケイカク</t>
    </rPh>
    <rPh sb="43" eb="44">
      <t>カズ</t>
    </rPh>
    <phoneticPr fontId="1"/>
  </si>
  <si>
    <r>
      <t>居宅サービス計画のうち</t>
    </r>
    <r>
      <rPr>
        <u/>
        <sz val="11"/>
        <rFont val="ＭＳ Ｐゴシック"/>
        <family val="3"/>
        <charset val="128"/>
      </rPr>
      <t>訪問介護</t>
    </r>
    <r>
      <rPr>
        <sz val="11"/>
        <rFont val="ＭＳ Ｐゴシック"/>
        <family val="3"/>
        <charset val="128"/>
      </rPr>
      <t>を計画した数</t>
    </r>
    <rPh sb="0" eb="2">
      <t>キョタク</t>
    </rPh>
    <rPh sb="6" eb="8">
      <t>ケイカク</t>
    </rPh>
    <rPh sb="11" eb="13">
      <t>ホウモン</t>
    </rPh>
    <rPh sb="13" eb="15">
      <t>カイゴ</t>
    </rPh>
    <rPh sb="16" eb="18">
      <t>ケイカク</t>
    </rPh>
    <rPh sb="20" eb="21">
      <t>カズ</t>
    </rPh>
    <phoneticPr fontId="1"/>
  </si>
  <si>
    <t>羽生太郎</t>
    <rPh sb="0" eb="2">
      <t>ハニュウ</t>
    </rPh>
    <rPh sb="2" eb="4">
      <t>タロウ</t>
    </rPh>
    <phoneticPr fontId="1"/>
  </si>
  <si>
    <t>居宅介護支援事業所特定事業所集中減算計算書【</t>
    <rPh sb="0" eb="2">
      <t>キョタク</t>
    </rPh>
    <rPh sb="2" eb="4">
      <t>カイゴ</t>
    </rPh>
    <rPh sb="4" eb="6">
      <t>シエン</t>
    </rPh>
    <rPh sb="6" eb="9">
      <t>ジギョウショ</t>
    </rPh>
    <rPh sb="9" eb="11">
      <t>トクテイ</t>
    </rPh>
    <rPh sb="11" eb="14">
      <t>ジギョウショ</t>
    </rPh>
    <rPh sb="14" eb="16">
      <t>シュウチュウ</t>
    </rPh>
    <rPh sb="16" eb="18">
      <t>ゲンサン</t>
    </rPh>
    <rPh sb="18" eb="21">
      <t>ケイサンショ</t>
    </rPh>
    <phoneticPr fontId="1"/>
  </si>
  <si>
    <t>年度</t>
    <rPh sb="0" eb="2">
      <t>ネンド</t>
    </rPh>
    <phoneticPr fontId="1"/>
  </si>
  <si>
    <t>】</t>
    <phoneticPr fontId="1"/>
  </si>
  <si>
    <t>前期</t>
  </si>
  <si>
    <t>居宅介護支援はにゅう</t>
    <rPh sb="0" eb="2">
      <t>キョタク</t>
    </rPh>
    <rPh sb="2" eb="4">
      <t>カイゴ</t>
    </rPh>
    <rPh sb="4" eb="6">
      <t>シエン</t>
    </rPh>
    <phoneticPr fontId="1"/>
  </si>
  <si>
    <t>048-561-1121</t>
    <phoneticPr fontId="1"/>
  </si>
  <si>
    <t>こばとん羽生</t>
    <rPh sb="4" eb="6">
      <t>ハニュウ</t>
    </rPh>
    <phoneticPr fontId="1"/>
  </si>
  <si>
    <t>こばとん行田</t>
    <rPh sb="4" eb="6">
      <t>ギョウダ</t>
    </rPh>
    <phoneticPr fontId="1"/>
  </si>
  <si>
    <t>（平成３０年９月１日現在）</t>
    <phoneticPr fontId="1"/>
  </si>
  <si>
    <t>羽生市･行田市</t>
    <rPh sb="0" eb="3">
      <t>ハニュウシ</t>
    </rPh>
    <rPh sb="4" eb="7">
      <t>ギョウダシ</t>
    </rPh>
    <phoneticPr fontId="1"/>
  </si>
  <si>
    <t>2018年9月</t>
  </si>
  <si>
    <t>2018年10月</t>
  </si>
  <si>
    <t>2018年11月</t>
  </si>
  <si>
    <t>2018年12月</t>
  </si>
  <si>
    <t>2019年1月</t>
  </si>
  <si>
    <t>2019年2月</t>
  </si>
  <si>
    <t>羽生市東6丁目15番地</t>
    <rPh sb="0" eb="3">
      <t>ハニュウシ</t>
    </rPh>
    <rPh sb="3" eb="4">
      <t>ヒガシ</t>
    </rPh>
    <rPh sb="5" eb="7">
      <t>チョウメ</t>
    </rPh>
    <rPh sb="9" eb="11">
      <t>バンチ</t>
    </rPh>
    <phoneticPr fontId="1"/>
  </si>
  <si>
    <t>羽生市大字下羽生948番地</t>
    <rPh sb="0" eb="3">
      <t>ハニュウシ</t>
    </rPh>
    <rPh sb="3" eb="5">
      <t>オオアザ</t>
    </rPh>
    <rPh sb="5" eb="8">
      <t>シモハニュウ</t>
    </rPh>
    <rPh sb="11" eb="13">
      <t>バンチ</t>
    </rPh>
    <phoneticPr fontId="1"/>
  </si>
  <si>
    <t>羽生市中央3丁目7番5号</t>
    <rPh sb="0" eb="3">
      <t>ハニュウシ</t>
    </rPh>
    <rPh sb="3" eb="5">
      <t>チュウオウ</t>
    </rPh>
    <rPh sb="6" eb="8">
      <t>チョウメ</t>
    </rPh>
    <rPh sb="9" eb="10">
      <t>バン</t>
    </rPh>
    <rPh sb="11" eb="12">
      <t>ゴウ</t>
    </rPh>
    <phoneticPr fontId="1"/>
  </si>
  <si>
    <t>　　　　届出は不要です。本紙及び別紙２を事業所において５年間保存してください。</t>
    <rPh sb="4" eb="6">
      <t>トドケデ</t>
    </rPh>
    <rPh sb="7" eb="9">
      <t>フヨウ</t>
    </rPh>
    <phoneticPr fontId="1"/>
  </si>
  <si>
    <t>届出は不要です。
事業所において別紙１及び別紙２を５年間保存してください。</t>
    <rPh sb="0" eb="2">
      <t>トドケデ</t>
    </rPh>
    <rPh sb="3" eb="5">
      <t>フヨウ</t>
    </rPh>
    <rPh sb="9" eb="12">
      <t>ジギョウショ</t>
    </rPh>
    <rPh sb="16" eb="18">
      <t>ベッシ</t>
    </rPh>
    <rPh sb="19" eb="20">
      <t>オヨ</t>
    </rPh>
    <rPh sb="21" eb="23">
      <t>ベッシ</t>
    </rPh>
    <rPh sb="28" eb="30">
      <t>ホゾン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</si>
</sst>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u/>
      <sz val="11"/>
      <name val="ＭＳ Ｐゴシック"/>
      <family val="3"/>
      <charset val="128"/>
    </font>
    <font>
      <sz val="12"/>
      <name val="ＭＳ Ｐゴシック"/>
      <family val="3"/>
      <charset val="128"/>
    </font>
    <font>
      <sz val="11"/>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8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right style="thin">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1">
    <xf numFmtId="0" fontId="0" fillId="0" borderId="0">
      <alignment vertical="center"/>
    </xf>
  </cellStyleXfs>
  <cellXfs count="22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pplyAlignment="1">
      <alignment horizontal="center" vertical="center"/>
    </xf>
    <xf numFmtId="0" fontId="0" fillId="0" borderId="1" xfId="0" applyBorder="1" applyAlignment="1" applyProtection="1">
      <alignment horizontal="right" vertical="center"/>
      <protection locked="0"/>
    </xf>
    <xf numFmtId="0" fontId="0" fillId="0" borderId="10" xfId="0" applyBorder="1" applyProtection="1">
      <alignment vertical="center"/>
      <protection locked="0"/>
    </xf>
    <xf numFmtId="0" fontId="0" fillId="0" borderId="12" xfId="0" applyBorder="1" applyAlignment="1">
      <alignment horizontal="center" vertical="center"/>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0" xfId="0" applyBorder="1" applyAlignment="1">
      <alignment horizontal="right" vertical="center"/>
    </xf>
    <xf numFmtId="0" fontId="4" fillId="0" borderId="20"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pplyProtection="1">
      <alignment vertical="center"/>
      <protection locked="0"/>
    </xf>
    <xf numFmtId="0" fontId="3" fillId="0" borderId="0" xfId="0" applyFont="1" applyAlignment="1" applyProtection="1">
      <alignment vertical="center"/>
      <protection locked="0"/>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0" xfId="0" applyBorder="1" applyAlignment="1">
      <alignment vertical="center"/>
    </xf>
    <xf numFmtId="0" fontId="0" fillId="0" borderId="0" xfId="0" applyBorder="1" applyAlignment="1">
      <alignment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37" xfId="0" applyFill="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Border="1" applyProtection="1">
      <alignment vertical="center"/>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42" xfId="0" applyBorder="1" applyAlignment="1" applyProtection="1">
      <alignment horizontal="center" vertical="center"/>
      <protection locked="0"/>
    </xf>
    <xf numFmtId="0" fontId="0" fillId="0" borderId="0" xfId="0" applyAlignment="1">
      <alignment vertical="center"/>
    </xf>
    <xf numFmtId="0" fontId="9" fillId="0" borderId="40" xfId="0" applyFont="1" applyBorder="1" applyAlignment="1">
      <alignment horizontal="center" vertical="center" wrapText="1"/>
    </xf>
    <xf numFmtId="0" fontId="2" fillId="0" borderId="18" xfId="0" applyFont="1" applyBorder="1">
      <alignment vertical="center"/>
    </xf>
    <xf numFmtId="0" fontId="2" fillId="0" borderId="81" xfId="0" applyFont="1" applyBorder="1">
      <alignment vertical="center"/>
    </xf>
    <xf numFmtId="0" fontId="7" fillId="0" borderId="0" xfId="0" applyFont="1">
      <alignment vertical="center"/>
    </xf>
    <xf numFmtId="0" fontId="4" fillId="0" borderId="0" xfId="0" applyFont="1"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21" xfId="0" applyBorder="1" applyAlignment="1">
      <alignment horizontal="center" vertical="center"/>
    </xf>
    <xf numFmtId="0" fontId="0" fillId="0" borderId="35" xfId="0" applyBorder="1" applyAlignment="1" applyProtection="1">
      <alignment horizontal="center" vertical="center"/>
      <protection locked="0"/>
    </xf>
    <xf numFmtId="0" fontId="2" fillId="0" borderId="0" xfId="0" applyFont="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10" fillId="0" borderId="1" xfId="0" applyFont="1" applyBorder="1" applyAlignment="1" applyProtection="1">
      <alignment vertical="center" shrinkToFit="1"/>
      <protection locked="0"/>
    </xf>
    <xf numFmtId="0" fontId="0" fillId="2" borderId="22" xfId="0" applyFill="1" applyBorder="1" applyProtection="1">
      <alignment vertical="center"/>
    </xf>
    <xf numFmtId="176" fontId="0" fillId="2" borderId="22" xfId="0" applyNumberFormat="1" applyFill="1" applyBorder="1">
      <alignment vertical="center"/>
    </xf>
    <xf numFmtId="0" fontId="0" fillId="2" borderId="22" xfId="0" applyFill="1" applyBorder="1">
      <alignment vertical="center"/>
    </xf>
    <xf numFmtId="0" fontId="0" fillId="2" borderId="23" xfId="0" applyFill="1" applyBorder="1" applyAlignment="1">
      <alignment horizontal="center" vertical="center"/>
    </xf>
    <xf numFmtId="0" fontId="0" fillId="2" borderId="9" xfId="0" applyFill="1" applyBorder="1" applyProtection="1">
      <alignment vertical="center"/>
    </xf>
    <xf numFmtId="0" fontId="0" fillId="2" borderId="9" xfId="0" applyFill="1" applyBorder="1">
      <alignment vertical="center"/>
    </xf>
    <xf numFmtId="0" fontId="0" fillId="2" borderId="4" xfId="0" applyFill="1" applyBorder="1" applyAlignment="1">
      <alignment horizontal="center" vertical="center"/>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9"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8" xfId="0" applyFill="1" applyBorder="1" applyAlignment="1">
      <alignment horizontal="center" vertical="center" shrinkToFit="1"/>
    </xf>
    <xf numFmtId="0" fontId="0" fillId="2" borderId="33" xfId="0" applyFill="1" applyBorder="1" applyProtection="1">
      <alignment vertical="center"/>
      <protection locked="0"/>
    </xf>
    <xf numFmtId="0" fontId="0" fillId="2" borderId="22" xfId="0" applyFill="1" applyBorder="1" applyProtection="1">
      <alignment vertical="center"/>
      <protection locked="0"/>
    </xf>
    <xf numFmtId="0" fontId="0" fillId="2" borderId="43" xfId="0" applyFill="1" applyBorder="1" applyProtection="1">
      <alignment vertical="center"/>
      <protection locked="0"/>
    </xf>
    <xf numFmtId="0" fontId="0" fillId="2" borderId="45" xfId="0" applyFill="1" applyBorder="1" applyAlignment="1">
      <alignment horizontal="center" vertical="center"/>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44" xfId="0" applyFill="1" applyBorder="1" applyProtection="1">
      <alignment vertical="center"/>
      <protection locked="0"/>
    </xf>
    <xf numFmtId="0" fontId="0" fillId="2" borderId="38" xfId="0" applyFill="1" applyBorder="1" applyAlignment="1">
      <alignment horizontal="center" vertical="center"/>
    </xf>
    <xf numFmtId="0" fontId="0" fillId="2" borderId="22"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7" xfId="0" applyFill="1" applyBorder="1">
      <alignment vertical="center"/>
    </xf>
    <xf numFmtId="0" fontId="0" fillId="2" borderId="11" xfId="0" applyFill="1" applyBorder="1" applyAlignment="1">
      <alignment horizontal="right" vertical="center"/>
    </xf>
    <xf numFmtId="0" fontId="0" fillId="2" borderId="5" xfId="0" applyFill="1" applyBorder="1">
      <alignment vertical="center"/>
    </xf>
    <xf numFmtId="0" fontId="0" fillId="2" borderId="6" xfId="0" applyFill="1" applyBorder="1">
      <alignment vertical="center"/>
    </xf>
    <xf numFmtId="0" fontId="0" fillId="2" borderId="17" xfId="0" applyFill="1" applyBorder="1" applyAlignment="1" applyProtection="1">
      <alignment horizontal="center" vertical="center" shrinkToFit="1"/>
      <protection locked="0"/>
    </xf>
    <xf numFmtId="0" fontId="2" fillId="0" borderId="88" xfId="0" applyFont="1" applyBorder="1" applyAlignment="1">
      <alignment horizontal="center"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1" fillId="0" borderId="8" xfId="0" applyFont="1" applyBorder="1" applyAlignment="1">
      <alignment horizontal="center" vertical="center"/>
    </xf>
    <xf numFmtId="0" fontId="10" fillId="0" borderId="13" xfId="0" applyFont="1" applyBorder="1">
      <alignment vertical="center"/>
    </xf>
    <xf numFmtId="0" fontId="10" fillId="0" borderId="15" xfId="0" applyFont="1" applyBorder="1">
      <alignment vertical="center"/>
    </xf>
    <xf numFmtId="0" fontId="10" fillId="0" borderId="0" xfId="0" applyFont="1">
      <alignment vertical="center"/>
    </xf>
    <xf numFmtId="0" fontId="10" fillId="0" borderId="17" xfId="0" applyFont="1" applyBorder="1">
      <alignment vertical="center"/>
    </xf>
    <xf numFmtId="0" fontId="10" fillId="0" borderId="14" xfId="0" applyFont="1" applyBorder="1">
      <alignment vertical="center"/>
    </xf>
    <xf numFmtId="0" fontId="10" fillId="0" borderId="16" xfId="0" applyFont="1" applyBorder="1">
      <alignment vertical="center"/>
    </xf>
    <xf numFmtId="0" fontId="10" fillId="0" borderId="10" xfId="0" applyFont="1" applyBorder="1">
      <alignment vertical="center"/>
    </xf>
    <xf numFmtId="0" fontId="10" fillId="0" borderId="3" xfId="0" applyFont="1" applyBorder="1" applyAlignment="1">
      <alignment horizontal="center" vertical="center"/>
    </xf>
    <xf numFmtId="0" fontId="11" fillId="0" borderId="22" xfId="0" applyFont="1" applyBorder="1">
      <alignment vertical="center"/>
    </xf>
    <xf numFmtId="0" fontId="11" fillId="0" borderId="23" xfId="0" applyFont="1" applyBorder="1">
      <alignment vertical="center"/>
    </xf>
    <xf numFmtId="0" fontId="11" fillId="0" borderId="79" xfId="0" applyFont="1" applyBorder="1">
      <alignment vertical="center"/>
    </xf>
    <xf numFmtId="0" fontId="11" fillId="0" borderId="80" xfId="0" applyFont="1" applyBorder="1">
      <alignment vertical="center"/>
    </xf>
    <xf numFmtId="0" fontId="9" fillId="2" borderId="3"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10" fillId="0" borderId="1" xfId="0" applyFont="1" applyBorder="1" applyAlignment="1">
      <alignment horizontal="left" vertical="center" shrinkToFit="1"/>
    </xf>
    <xf numFmtId="0" fontId="10" fillId="0" borderId="1" xfId="0" applyFont="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wrapText="1"/>
    </xf>
    <xf numFmtId="0" fontId="0" fillId="0" borderId="23" xfId="0" applyBorder="1" applyAlignment="1">
      <alignment horizontal="center" vertical="center" wrapText="1"/>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0" fillId="2" borderId="22" xfId="0" applyFill="1" applyBorder="1" applyAlignment="1" applyProtection="1">
      <alignment horizontal="center" vertical="center" shrinkToFit="1"/>
      <protection locked="0"/>
    </xf>
    <xf numFmtId="0" fontId="10" fillId="0" borderId="22" xfId="0" applyFont="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73"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2"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2" borderId="9" xfId="0" applyFill="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0" fillId="0" borderId="3" xfId="0" applyBorder="1" applyAlignment="1">
      <alignment horizontal="center" vertical="top"/>
    </xf>
    <xf numFmtId="0" fontId="0" fillId="0" borderId="40" xfId="0" applyBorder="1" applyAlignment="1">
      <alignment horizontal="center"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61" xfId="0" applyBorder="1" applyAlignment="1">
      <alignment horizontal="left" vertical="center"/>
    </xf>
    <xf numFmtId="0" fontId="0" fillId="0" borderId="46" xfId="0" applyBorder="1" applyAlignment="1">
      <alignment horizontal="left" vertical="center"/>
    </xf>
    <xf numFmtId="0" fontId="0" fillId="0" borderId="86" xfId="0" applyBorder="1" applyAlignment="1">
      <alignment horizontal="left" vertical="center"/>
    </xf>
    <xf numFmtId="0" fontId="0" fillId="0" borderId="22" xfId="0"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2" xfId="0" applyBorder="1" applyAlignment="1">
      <alignment horizontal="center" vertical="center" shrinkToFi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9" xfId="0" applyBorder="1" applyAlignment="1">
      <alignment horizontal="center" vertical="center" wrapText="1"/>
    </xf>
    <xf numFmtId="0" fontId="10" fillId="0" borderId="4" xfId="0" applyFont="1" applyBorder="1" applyAlignment="1" applyProtection="1">
      <alignment horizontal="center" vertical="center"/>
      <protection locked="0"/>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7" fillId="0" borderId="53"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62" xfId="0" applyBorder="1" applyAlignment="1">
      <alignment horizontal="center" vertical="center" wrapText="1"/>
    </xf>
    <xf numFmtId="0" fontId="0" fillId="0" borderId="36" xfId="0" applyBorder="1" applyAlignment="1">
      <alignment horizontal="left" vertical="center" wrapText="1"/>
    </xf>
    <xf numFmtId="0" fontId="0" fillId="0" borderId="39" xfId="0" applyBorder="1" applyAlignment="1">
      <alignment horizontal="left" vertical="center" wrapText="1"/>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87" xfId="0" applyBorder="1" applyAlignment="1">
      <alignment horizontal="left" vertical="center" wrapText="1"/>
    </xf>
    <xf numFmtId="0" fontId="0" fillId="0" borderId="35" xfId="0" applyBorder="1" applyAlignment="1">
      <alignment horizontal="center" vertical="center"/>
    </xf>
    <xf numFmtId="0" fontId="0" fillId="0" borderId="24" xfId="0" applyBorder="1" applyAlignment="1">
      <alignment horizontal="left" vertical="center"/>
    </xf>
    <xf numFmtId="0" fontId="0" fillId="0" borderId="55" xfId="0" applyBorder="1" applyAlignment="1">
      <alignment horizontal="left" vertical="center" wrapText="1"/>
    </xf>
    <xf numFmtId="0" fontId="0" fillId="0" borderId="46" xfId="0" applyBorder="1" applyAlignment="1">
      <alignment horizontal="left" vertical="center" wrapText="1"/>
    </xf>
    <xf numFmtId="0" fontId="0" fillId="0" borderId="86" xfId="0" applyBorder="1" applyAlignment="1">
      <alignment horizontal="left" vertical="center" wrapText="1"/>
    </xf>
    <xf numFmtId="0" fontId="0" fillId="0" borderId="0" xfId="0" applyAlignment="1">
      <alignment horizontal="right" vertical="center"/>
    </xf>
    <xf numFmtId="0" fontId="3" fillId="0" borderId="0" xfId="0" applyFont="1" applyAlignment="1">
      <alignment horizontal="center" vertical="center"/>
    </xf>
    <xf numFmtId="0" fontId="0" fillId="2" borderId="0" xfId="0" applyFill="1" applyBorder="1" applyAlignment="1" applyProtection="1">
      <alignment horizontal="center" vertical="center"/>
      <protection locked="0"/>
    </xf>
    <xf numFmtId="0" fontId="10" fillId="0" borderId="33" xfId="0" applyFont="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3" fillId="0" borderId="56" xfId="0" applyFont="1" applyBorder="1" applyAlignment="1">
      <alignment horizontal="center" vertical="center"/>
    </xf>
    <xf numFmtId="0" fontId="0" fillId="0" borderId="3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8" xfId="0" applyBorder="1" applyAlignment="1">
      <alignment horizontal="center" vertical="center"/>
    </xf>
    <xf numFmtId="0" fontId="0" fillId="0" borderId="5" xfId="0" applyBorder="1" applyAlignment="1">
      <alignment horizontal="center" vertical="center"/>
    </xf>
    <xf numFmtId="0" fontId="0" fillId="0" borderId="70"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71" xfId="0" applyBorder="1" applyAlignment="1">
      <alignment horizontal="center" vertical="center"/>
    </xf>
    <xf numFmtId="0" fontId="0" fillId="0" borderId="41" xfId="0" applyBorder="1" applyAlignment="1">
      <alignment horizontal="center" vertical="center"/>
    </xf>
    <xf numFmtId="0" fontId="4" fillId="0" borderId="71" xfId="0" applyFont="1" applyBorder="1" applyAlignment="1">
      <alignment horizontal="center" vertical="center"/>
    </xf>
    <xf numFmtId="0" fontId="4" fillId="0" borderId="41" xfId="0" applyFont="1" applyBorder="1" applyAlignment="1">
      <alignment horizontal="center" vertical="center"/>
    </xf>
    <xf numFmtId="0" fontId="0" fillId="0" borderId="68" xfId="0"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xf>
    <xf numFmtId="0" fontId="0" fillId="0" borderId="74" xfId="0" applyBorder="1" applyAlignment="1">
      <alignment horizontal="center" vertical="center"/>
    </xf>
    <xf numFmtId="0" fontId="0" fillId="0" borderId="18" xfId="0" applyBorder="1" applyAlignment="1">
      <alignment horizontal="center" vertical="center"/>
    </xf>
    <xf numFmtId="0" fontId="0" fillId="0" borderId="60"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84" xfId="0"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9" fillId="0" borderId="0" xfId="0" applyFont="1" applyAlignment="1">
      <alignment horizontal="right" vertical="center"/>
    </xf>
    <xf numFmtId="0" fontId="11" fillId="0" borderId="5" xfId="0" applyFont="1" applyBorder="1" applyAlignment="1">
      <alignment horizontal="center" vertical="center"/>
    </xf>
    <xf numFmtId="0" fontId="11" fillId="0" borderId="75" xfId="0" applyFont="1" applyBorder="1" applyAlignment="1">
      <alignment horizontal="center" vertical="center"/>
    </xf>
    <xf numFmtId="0" fontId="0" fillId="0" borderId="76" xfId="0" applyBorder="1" applyAlignment="1">
      <alignment horizontal="center" vertical="center" wrapText="1"/>
    </xf>
    <xf numFmtId="0" fontId="0" fillId="0" borderId="77"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219075</xdr:colOff>
      <xdr:row>3</xdr:row>
      <xdr:rowOff>123825</xdr:rowOff>
    </xdr:from>
    <xdr:to>
      <xdr:col>5</xdr:col>
      <xdr:colOff>19050</xdr:colOff>
      <xdr:row>6</xdr:row>
      <xdr:rowOff>66675</xdr:rowOff>
    </xdr:to>
    <xdr:sp macro="" textlink="">
      <xdr:nvSpPr>
        <xdr:cNvPr id="2" name="Oval 8"/>
        <xdr:cNvSpPr>
          <a:spLocks noChangeArrowheads="1"/>
        </xdr:cNvSpPr>
      </xdr:nvSpPr>
      <xdr:spPr bwMode="auto">
        <a:xfrm>
          <a:off x="6134100" y="790575"/>
          <a:ext cx="400050"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266700</xdr:colOff>
      <xdr:row>4</xdr:row>
      <xdr:rowOff>180975</xdr:rowOff>
    </xdr:from>
    <xdr:to>
      <xdr:col>6</xdr:col>
      <xdr:colOff>66675</xdr:colOff>
      <xdr:row>9</xdr:row>
      <xdr:rowOff>66675</xdr:rowOff>
    </xdr:to>
    <xdr:sp macro="" textlink="">
      <xdr:nvSpPr>
        <xdr:cNvPr id="3" name="Oval 14"/>
        <xdr:cNvSpPr>
          <a:spLocks noChangeArrowheads="1"/>
        </xdr:cNvSpPr>
      </xdr:nvSpPr>
      <xdr:spPr bwMode="auto">
        <a:xfrm>
          <a:off x="6781800" y="1019175"/>
          <a:ext cx="400050" cy="981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161925</xdr:colOff>
      <xdr:row>4</xdr:row>
      <xdr:rowOff>152400</xdr:rowOff>
    </xdr:from>
    <xdr:to>
      <xdr:col>4</xdr:col>
      <xdr:colOff>561975</xdr:colOff>
      <xdr:row>7</xdr:row>
      <xdr:rowOff>95250</xdr:rowOff>
    </xdr:to>
    <xdr:sp macro="" textlink="">
      <xdr:nvSpPr>
        <xdr:cNvPr id="2" name="Oval 8"/>
        <xdr:cNvSpPr>
          <a:spLocks noChangeArrowheads="1"/>
        </xdr:cNvSpPr>
      </xdr:nvSpPr>
      <xdr:spPr bwMode="auto">
        <a:xfrm>
          <a:off x="6076950" y="990600"/>
          <a:ext cx="400050"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276225</xdr:colOff>
      <xdr:row>6</xdr:row>
      <xdr:rowOff>0</xdr:rowOff>
    </xdr:from>
    <xdr:to>
      <xdr:col>6</xdr:col>
      <xdr:colOff>76200</xdr:colOff>
      <xdr:row>10</xdr:row>
      <xdr:rowOff>104775</xdr:rowOff>
    </xdr:to>
    <xdr:sp macro="" textlink="">
      <xdr:nvSpPr>
        <xdr:cNvPr id="3" name="Oval 14"/>
        <xdr:cNvSpPr>
          <a:spLocks noChangeArrowheads="1"/>
        </xdr:cNvSpPr>
      </xdr:nvSpPr>
      <xdr:spPr bwMode="auto">
        <a:xfrm>
          <a:off x="6791325" y="1228725"/>
          <a:ext cx="400050" cy="981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11</xdr:row>
      <xdr:rowOff>9525</xdr:rowOff>
    </xdr:from>
    <xdr:to>
      <xdr:col>3</xdr:col>
      <xdr:colOff>533400</xdr:colOff>
      <xdr:row>31</xdr:row>
      <xdr:rowOff>171450</xdr:rowOff>
    </xdr:to>
    <xdr:sp macro="" textlink="">
      <xdr:nvSpPr>
        <xdr:cNvPr id="16391" name="右中かっこ 2"/>
        <xdr:cNvSpPr>
          <a:spLocks/>
        </xdr:cNvSpPr>
      </xdr:nvSpPr>
      <xdr:spPr bwMode="auto">
        <a:xfrm>
          <a:off x="2838450" y="2257425"/>
          <a:ext cx="466725" cy="3971925"/>
        </a:xfrm>
        <a:prstGeom prst="rightBrace">
          <a:avLst>
            <a:gd name="adj1" fmla="val 9338"/>
            <a:gd name="adj2" fmla="val 50000"/>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742950</xdr:colOff>
      <xdr:row>9</xdr:row>
      <xdr:rowOff>447675</xdr:rowOff>
    </xdr:from>
    <xdr:to>
      <xdr:col>3</xdr:col>
      <xdr:colOff>0</xdr:colOff>
      <xdr:row>11</xdr:row>
      <xdr:rowOff>9525</xdr:rowOff>
    </xdr:to>
    <xdr:sp macro="" textlink="">
      <xdr:nvSpPr>
        <xdr:cNvPr id="16392" name="円/楕円 3"/>
        <xdr:cNvSpPr>
          <a:spLocks noChangeArrowheads="1"/>
        </xdr:cNvSpPr>
      </xdr:nvSpPr>
      <xdr:spPr bwMode="auto">
        <a:xfrm>
          <a:off x="2324100" y="1943100"/>
          <a:ext cx="44767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10</xdr:row>
      <xdr:rowOff>114300</xdr:rowOff>
    </xdr:from>
    <xdr:to>
      <xdr:col>4</xdr:col>
      <xdr:colOff>962025</xdr:colOff>
      <xdr:row>20</xdr:row>
      <xdr:rowOff>66675</xdr:rowOff>
    </xdr:to>
    <xdr:cxnSp macro="">
      <xdr:nvCxnSpPr>
        <xdr:cNvPr id="16393" name="直線矢印コネクタ 5"/>
        <xdr:cNvCxnSpPr>
          <a:cxnSpLocks noChangeShapeType="1"/>
          <a:stCxn id="5" idx="0"/>
        </xdr:cNvCxnSpPr>
      </xdr:nvCxnSpPr>
      <xdr:spPr bwMode="auto">
        <a:xfrm flipH="1" flipV="1">
          <a:off x="2847975" y="2085975"/>
          <a:ext cx="2076450" cy="1943100"/>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616324</xdr:colOff>
      <xdr:row>20</xdr:row>
      <xdr:rowOff>67235</xdr:rowOff>
    </xdr:from>
    <xdr:to>
      <xdr:col>6</xdr:col>
      <xdr:colOff>123265</xdr:colOff>
      <xdr:row>22</xdr:row>
      <xdr:rowOff>145676</xdr:rowOff>
    </xdr:to>
    <xdr:sp macro="" textlink="">
      <xdr:nvSpPr>
        <xdr:cNvPr id="5" name="正方形/長方形 4"/>
        <xdr:cNvSpPr/>
      </xdr:nvSpPr>
      <xdr:spPr bwMode="auto">
        <a:xfrm>
          <a:off x="3388099" y="4029635"/>
          <a:ext cx="3078816" cy="459441"/>
        </a:xfrm>
        <a:prstGeom prst="rect">
          <a:avLst/>
        </a:prstGeom>
        <a:solidFill>
          <a:srgbClr val="FFFFE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正当な理由がある者として除いた利用者の数と</a:t>
          </a:r>
          <a:endParaRPr kumimoji="1" lang="en-US" altLang="ja-JP" sz="1100"/>
        </a:p>
        <a:p>
          <a:pPr algn="l"/>
          <a:r>
            <a:rPr kumimoji="1" lang="ja-JP" altLang="en-US" sz="1100"/>
            <a:t>差の欄の数が一致するようにしてください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1"/>
  <sheetViews>
    <sheetView tabSelected="1" workbookViewId="0">
      <selection activeCell="B4" sqref="B4:D4"/>
    </sheetView>
  </sheetViews>
  <sheetFormatPr defaultRowHeight="13.5"/>
  <cols>
    <col min="1" max="1" width="14.375" customWidth="1"/>
    <col min="2" max="8" width="8.625" customWidth="1"/>
    <col min="9" max="11" width="11.125" customWidth="1"/>
    <col min="12" max="13" width="11.375" customWidth="1"/>
  </cols>
  <sheetData>
    <row r="1" spans="1:14">
      <c r="M1" s="51" t="s">
        <v>14</v>
      </c>
    </row>
    <row r="2" spans="1:14" ht="18.75">
      <c r="A2" s="111" t="s">
        <v>104</v>
      </c>
      <c r="B2" s="111"/>
      <c r="C2" s="111"/>
      <c r="D2" s="111"/>
      <c r="E2" s="111"/>
      <c r="F2" s="111"/>
      <c r="G2" s="111"/>
      <c r="H2" s="111"/>
      <c r="I2" s="111"/>
      <c r="J2" s="109">
        <v>2018</v>
      </c>
      <c r="K2" s="18" t="s">
        <v>105</v>
      </c>
      <c r="L2" s="110" t="s">
        <v>107</v>
      </c>
      <c r="M2" s="18" t="s">
        <v>106</v>
      </c>
      <c r="N2" s="18"/>
    </row>
    <row r="4" spans="1:14">
      <c r="A4" s="1" t="s">
        <v>0</v>
      </c>
      <c r="B4" s="112">
        <v>1234567890</v>
      </c>
      <c r="C4" s="112"/>
      <c r="D4" s="112"/>
      <c r="E4" s="1" t="s">
        <v>1</v>
      </c>
      <c r="F4" s="113" t="s">
        <v>108</v>
      </c>
      <c r="G4" s="113"/>
      <c r="H4" s="113"/>
      <c r="I4" s="1" t="s">
        <v>8</v>
      </c>
      <c r="J4" s="62" t="s">
        <v>103</v>
      </c>
      <c r="K4" s="4" t="s">
        <v>9</v>
      </c>
      <c r="L4" s="113" t="s">
        <v>109</v>
      </c>
      <c r="M4" s="113"/>
    </row>
    <row r="6" spans="1:14" ht="14.25" thickBot="1">
      <c r="A6" t="s">
        <v>35</v>
      </c>
    </row>
    <row r="7" spans="1:14">
      <c r="A7" s="114" t="s">
        <v>2</v>
      </c>
      <c r="B7" s="115"/>
      <c r="C7" s="118" t="s">
        <v>3</v>
      </c>
      <c r="D7" s="118"/>
      <c r="E7" s="118" t="s">
        <v>4</v>
      </c>
      <c r="F7" s="118"/>
      <c r="G7" s="118" t="s">
        <v>5</v>
      </c>
      <c r="H7" s="118"/>
      <c r="I7" s="118"/>
      <c r="J7" s="54" t="s">
        <v>6</v>
      </c>
      <c r="K7" s="54" t="s">
        <v>33</v>
      </c>
      <c r="L7" s="54" t="s">
        <v>15</v>
      </c>
      <c r="M7" s="120" t="s">
        <v>32</v>
      </c>
    </row>
    <row r="8" spans="1:14">
      <c r="A8" s="116"/>
      <c r="B8" s="117"/>
      <c r="C8" s="119"/>
      <c r="D8" s="119"/>
      <c r="E8" s="119"/>
      <c r="F8" s="119"/>
      <c r="G8" s="119"/>
      <c r="H8" s="119"/>
      <c r="I8" s="119"/>
      <c r="J8" s="47" t="s">
        <v>16</v>
      </c>
      <c r="K8" s="47" t="s">
        <v>34</v>
      </c>
      <c r="L8" s="47" t="s">
        <v>17</v>
      </c>
      <c r="M8" s="121"/>
    </row>
    <row r="9" spans="1:14" ht="22.5" customHeight="1">
      <c r="A9" s="122" t="s">
        <v>7</v>
      </c>
      <c r="B9" s="123"/>
      <c r="C9" s="124" t="str">
        <f>IFERROR(VLOOKUP("○",別紙2_記入例!$K$5:$M$29,2,0),"")</f>
        <v>（株）こばとん</v>
      </c>
      <c r="D9" s="124"/>
      <c r="E9" s="125" t="s">
        <v>25</v>
      </c>
      <c r="F9" s="125"/>
      <c r="G9" s="125" t="s">
        <v>120</v>
      </c>
      <c r="H9" s="125"/>
      <c r="I9" s="125"/>
      <c r="J9" s="63">
        <f>別紙2_記入例!$J$29</f>
        <v>168</v>
      </c>
      <c r="K9" s="64">
        <f>IFERROR(IF(J9=""," ",ROUNDDOWN(J9*0.8,0)),"")</f>
        <v>134</v>
      </c>
      <c r="L9" s="65">
        <f>IFERROR(VLOOKUP("○",別紙2_記入例!$K$5:$M$29,3,0),"")</f>
        <v>151</v>
      </c>
      <c r="M9" s="66" t="str">
        <f>IF(K9&lt;L9,"○","- ")</f>
        <v>○</v>
      </c>
      <c r="N9" s="58"/>
    </row>
    <row r="10" spans="1:14" ht="22.5" customHeight="1">
      <c r="A10" s="122" t="s">
        <v>75</v>
      </c>
      <c r="B10" s="123"/>
      <c r="C10" s="126" t="s">
        <v>27</v>
      </c>
      <c r="D10" s="126"/>
      <c r="E10" s="125" t="s">
        <v>28</v>
      </c>
      <c r="F10" s="125"/>
      <c r="G10" s="125" t="s">
        <v>121</v>
      </c>
      <c r="H10" s="125"/>
      <c r="I10" s="125"/>
      <c r="J10" s="83">
        <v>75</v>
      </c>
      <c r="K10" s="65">
        <f>IF(J10=" "," ",ROUNDDOWN(J10*0.8,0))</f>
        <v>60</v>
      </c>
      <c r="L10" s="65">
        <v>35</v>
      </c>
      <c r="M10" s="66" t="str">
        <f>IF(K10&lt;L10,"○","- ")</f>
        <v xml:space="preserve">- </v>
      </c>
      <c r="N10" s="58"/>
    </row>
    <row r="11" spans="1:14" ht="22.5" customHeight="1" thickBot="1">
      <c r="A11" s="139" t="s">
        <v>76</v>
      </c>
      <c r="B11" s="140"/>
      <c r="C11" s="141" t="s">
        <v>26</v>
      </c>
      <c r="D11" s="141"/>
      <c r="E11" s="142" t="s">
        <v>25</v>
      </c>
      <c r="F11" s="142"/>
      <c r="G11" s="142" t="s">
        <v>122</v>
      </c>
      <c r="H11" s="142"/>
      <c r="I11" s="142"/>
      <c r="J11" s="84">
        <v>17</v>
      </c>
      <c r="K11" s="68">
        <f>IF(J11=" "," ",ROUNDDOWN(J11*0.8,0))</f>
        <v>13</v>
      </c>
      <c r="L11" s="68">
        <v>8</v>
      </c>
      <c r="M11" s="69" t="str">
        <f>IF(K11&lt;L11,"○","- ")</f>
        <v xml:space="preserve">- </v>
      </c>
      <c r="N11" s="58"/>
    </row>
    <row r="13" spans="1:14">
      <c r="A13" t="s">
        <v>36</v>
      </c>
    </row>
    <row r="14" spans="1:14" ht="14.25" thickBot="1"/>
    <row r="15" spans="1:14" ht="18" thickBot="1">
      <c r="E15" s="90" t="s">
        <v>10</v>
      </c>
      <c r="F15" s="56" t="s">
        <v>12</v>
      </c>
      <c r="G15" s="56" t="s">
        <v>11</v>
      </c>
    </row>
    <row r="17" spans="1:12">
      <c r="A17" s="19" t="s">
        <v>47</v>
      </c>
      <c r="B17" s="20"/>
      <c r="C17" s="20"/>
      <c r="D17" s="20"/>
      <c r="E17" s="20"/>
      <c r="F17" s="20"/>
      <c r="G17" s="20"/>
      <c r="H17" s="20"/>
      <c r="I17" s="20"/>
      <c r="J17" s="21"/>
    </row>
    <row r="18" spans="1:12">
      <c r="A18" s="22" t="s">
        <v>45</v>
      </c>
      <c r="B18" s="23"/>
      <c r="C18" s="23"/>
      <c r="D18" s="23"/>
      <c r="E18" s="23"/>
      <c r="F18" s="23"/>
      <c r="G18" s="23"/>
      <c r="H18" s="23"/>
      <c r="I18" s="23"/>
      <c r="J18" s="24"/>
    </row>
    <row r="19" spans="1:12">
      <c r="A19" s="22" t="s">
        <v>48</v>
      </c>
      <c r="B19" s="23"/>
      <c r="C19" s="23"/>
      <c r="D19" s="23"/>
      <c r="E19" s="23"/>
      <c r="F19" s="23"/>
      <c r="G19" s="23"/>
      <c r="H19" s="23"/>
      <c r="I19" s="23"/>
      <c r="J19" s="24"/>
    </row>
    <row r="20" spans="1:12">
      <c r="A20" s="25" t="s">
        <v>123</v>
      </c>
      <c r="B20" s="26"/>
      <c r="C20" s="26"/>
      <c r="D20" s="26"/>
      <c r="E20" s="26"/>
      <c r="F20" s="26"/>
      <c r="G20" s="26"/>
      <c r="H20" s="26"/>
      <c r="I20" s="26"/>
      <c r="J20" s="27"/>
    </row>
    <row r="21" spans="1:12">
      <c r="A21" t="s">
        <v>46</v>
      </c>
    </row>
    <row r="22" spans="1:12">
      <c r="A22" t="s">
        <v>37</v>
      </c>
    </row>
    <row r="23" spans="1:12" ht="14.25" thickBot="1"/>
    <row r="24" spans="1:12" ht="18" thickBot="1">
      <c r="E24" s="90" t="s">
        <v>10</v>
      </c>
      <c r="F24" s="56" t="s">
        <v>12</v>
      </c>
      <c r="G24" s="56" t="s">
        <v>11</v>
      </c>
    </row>
    <row r="25" spans="1:12" ht="17.25">
      <c r="E25" s="56"/>
      <c r="F25" s="56"/>
      <c r="G25" s="56"/>
    </row>
    <row r="26" spans="1:12">
      <c r="A26" s="19" t="s">
        <v>49</v>
      </c>
      <c r="B26" s="20"/>
      <c r="C26" s="20"/>
      <c r="D26" s="20"/>
      <c r="E26" s="20"/>
      <c r="F26" s="20"/>
      <c r="G26" s="20"/>
      <c r="H26" s="20"/>
      <c r="I26" s="20"/>
      <c r="J26" s="20"/>
      <c r="K26" s="20"/>
      <c r="L26" s="21"/>
    </row>
    <row r="27" spans="1:12">
      <c r="A27" s="22" t="s">
        <v>51</v>
      </c>
      <c r="B27" s="23"/>
      <c r="C27" s="23"/>
      <c r="D27" s="23"/>
      <c r="E27" s="23"/>
      <c r="F27" s="23"/>
      <c r="G27" s="23"/>
      <c r="H27" s="23"/>
      <c r="I27" s="23"/>
      <c r="J27" s="23"/>
      <c r="K27" s="23"/>
      <c r="L27" s="24"/>
    </row>
    <row r="28" spans="1:12">
      <c r="A28" s="22" t="s">
        <v>50</v>
      </c>
      <c r="B28" s="23"/>
      <c r="C28" s="23"/>
      <c r="D28" s="23"/>
      <c r="E28" s="23"/>
      <c r="F28" s="23"/>
      <c r="G28" s="23"/>
      <c r="H28" s="23"/>
      <c r="I28" s="23"/>
      <c r="J28" s="23"/>
      <c r="K28" s="23"/>
      <c r="L28" s="24"/>
    </row>
    <row r="29" spans="1:12">
      <c r="A29" s="28" t="s">
        <v>100</v>
      </c>
      <c r="B29" s="26"/>
      <c r="C29" s="26"/>
      <c r="D29" s="26"/>
      <c r="E29" s="26"/>
      <c r="F29" s="26"/>
      <c r="G29" s="26"/>
      <c r="H29" s="26"/>
      <c r="I29" s="26"/>
      <c r="J29" s="26"/>
      <c r="K29" s="26"/>
      <c r="L29" s="27"/>
    </row>
    <row r="30" spans="1:12">
      <c r="A30" s="29"/>
      <c r="B30" s="23"/>
      <c r="C30" s="23"/>
      <c r="D30" s="23"/>
      <c r="E30" s="23"/>
      <c r="F30" s="23"/>
      <c r="G30" s="23"/>
      <c r="H30" s="23"/>
      <c r="I30" s="23"/>
      <c r="J30" s="23"/>
      <c r="K30" s="23"/>
      <c r="L30" s="23"/>
    </row>
    <row r="31" spans="1:12">
      <c r="A31" s="29"/>
      <c r="B31" s="23"/>
      <c r="C31" s="23"/>
      <c r="D31" s="23"/>
      <c r="E31" s="23"/>
      <c r="F31" s="23"/>
      <c r="G31" s="23"/>
      <c r="H31" s="23"/>
      <c r="I31" s="23"/>
      <c r="J31" s="23"/>
      <c r="K31" s="23"/>
      <c r="L31" s="23"/>
    </row>
    <row r="32" spans="1:12">
      <c r="A32" s="29"/>
      <c r="B32" s="23"/>
      <c r="C32" s="23"/>
      <c r="D32" s="23"/>
      <c r="E32" s="23"/>
      <c r="F32" s="23"/>
      <c r="G32" s="23"/>
      <c r="H32" s="23"/>
      <c r="I32" s="23"/>
      <c r="J32" s="23"/>
      <c r="K32" s="23"/>
      <c r="L32" s="23"/>
    </row>
    <row r="33" spans="1:13">
      <c r="A33" s="29"/>
      <c r="B33" s="23"/>
      <c r="C33" s="23"/>
      <c r="D33" s="23"/>
      <c r="E33" s="23"/>
      <c r="F33" s="23"/>
      <c r="G33" s="23"/>
      <c r="H33" s="23"/>
      <c r="I33" s="23"/>
      <c r="J33" s="23"/>
      <c r="K33" s="23"/>
      <c r="L33" s="23"/>
    </row>
    <row r="34" spans="1:13">
      <c r="A34" s="29"/>
      <c r="B34" s="23"/>
      <c r="C34" s="23"/>
      <c r="D34" s="23"/>
      <c r="E34" s="23"/>
      <c r="F34" s="23"/>
      <c r="G34" s="23"/>
      <c r="H34" s="23"/>
      <c r="I34" s="23"/>
      <c r="J34" s="23"/>
      <c r="K34" s="23"/>
      <c r="L34" s="23"/>
    </row>
    <row r="35" spans="1:13">
      <c r="A35" s="29"/>
      <c r="B35" s="23"/>
      <c r="C35" s="23"/>
      <c r="D35" s="23"/>
      <c r="E35" s="23"/>
      <c r="F35" s="23"/>
      <c r="G35" s="23"/>
      <c r="H35" s="23"/>
      <c r="I35" s="23"/>
      <c r="J35" s="23"/>
      <c r="K35" s="23"/>
      <c r="L35" s="23"/>
    </row>
    <row r="36" spans="1:13" ht="14.25" thickBot="1">
      <c r="A36" t="s">
        <v>38</v>
      </c>
    </row>
    <row r="37" spans="1:13" ht="17.25" customHeight="1">
      <c r="A37" s="3" t="s">
        <v>40</v>
      </c>
      <c r="B37" s="143" t="s">
        <v>41</v>
      </c>
      <c r="C37" s="143"/>
      <c r="D37" s="143"/>
      <c r="E37" s="143"/>
      <c r="F37" s="143"/>
      <c r="G37" s="143"/>
      <c r="H37" s="143"/>
      <c r="I37" s="143"/>
      <c r="J37" s="143"/>
      <c r="K37" s="143"/>
      <c r="L37" s="143"/>
      <c r="M37" s="144"/>
    </row>
    <row r="38" spans="1:13" ht="17.100000000000001" customHeight="1">
      <c r="A38" s="59"/>
      <c r="B38" s="145" t="s">
        <v>39</v>
      </c>
      <c r="C38" s="145"/>
      <c r="D38" s="145"/>
      <c r="E38" s="145"/>
      <c r="F38" s="145"/>
      <c r="G38" s="145"/>
      <c r="H38" s="145"/>
      <c r="I38" s="145"/>
      <c r="J38" s="145"/>
      <c r="K38" s="145"/>
      <c r="L38" s="145"/>
      <c r="M38" s="146"/>
    </row>
    <row r="39" spans="1:13" ht="17.100000000000001" customHeight="1">
      <c r="A39" s="49"/>
      <c r="B39" s="147" t="s">
        <v>42</v>
      </c>
      <c r="C39" s="148"/>
      <c r="D39" s="148"/>
      <c r="E39" s="148"/>
      <c r="F39" s="148"/>
      <c r="G39" s="148"/>
      <c r="H39" s="148"/>
      <c r="I39" s="148"/>
      <c r="J39" s="148"/>
      <c r="K39" s="148"/>
      <c r="L39" s="148"/>
      <c r="M39" s="149"/>
    </row>
    <row r="40" spans="1:13" ht="17.100000000000001" customHeight="1">
      <c r="A40" s="49"/>
      <c r="B40" s="145" t="s">
        <v>43</v>
      </c>
      <c r="C40" s="145"/>
      <c r="D40" s="145"/>
      <c r="E40" s="145"/>
      <c r="F40" s="145"/>
      <c r="G40" s="145"/>
      <c r="H40" s="145"/>
      <c r="I40" s="145"/>
      <c r="J40" s="145"/>
      <c r="K40" s="145"/>
      <c r="L40" s="145"/>
      <c r="M40" s="146"/>
    </row>
    <row r="41" spans="1:13" ht="17.100000000000001" customHeight="1">
      <c r="A41" s="49"/>
      <c r="B41" s="150" t="s">
        <v>44</v>
      </c>
      <c r="C41" s="145"/>
      <c r="D41" s="145"/>
      <c r="E41" s="145"/>
      <c r="F41" s="145"/>
      <c r="G41" s="145"/>
      <c r="H41" s="145"/>
      <c r="I41" s="145"/>
      <c r="J41" s="145"/>
      <c r="K41" s="145"/>
      <c r="L41" s="145"/>
      <c r="M41" s="146"/>
    </row>
    <row r="42" spans="1:13" ht="17.100000000000001" customHeight="1">
      <c r="A42" s="91" t="s">
        <v>66</v>
      </c>
      <c r="B42" s="150" t="s">
        <v>71</v>
      </c>
      <c r="C42" s="145"/>
      <c r="D42" s="145"/>
      <c r="E42" s="145"/>
      <c r="F42" s="145"/>
      <c r="G42" s="145"/>
      <c r="H42" s="145"/>
      <c r="I42" s="145"/>
      <c r="J42" s="145"/>
      <c r="K42" s="145"/>
      <c r="L42" s="145"/>
      <c r="M42" s="146"/>
    </row>
    <row r="43" spans="1:13" ht="17.100000000000001" customHeight="1" thickBot="1">
      <c r="A43" s="50"/>
      <c r="B43" s="151" t="s">
        <v>52</v>
      </c>
      <c r="C43" s="151"/>
      <c r="D43" s="151"/>
      <c r="E43" s="151"/>
      <c r="F43" s="151"/>
      <c r="G43" s="151"/>
      <c r="H43" s="151"/>
      <c r="I43" s="151"/>
      <c r="J43" s="151"/>
      <c r="K43" s="151"/>
      <c r="L43" s="151"/>
      <c r="M43" s="152"/>
    </row>
    <row r="44" spans="1:13" ht="15" customHeight="1"/>
    <row r="45" spans="1:13" ht="15" customHeight="1">
      <c r="A45" t="s">
        <v>56</v>
      </c>
    </row>
    <row r="46" spans="1:13" ht="15" customHeight="1"/>
    <row r="47" spans="1:13">
      <c r="A47" t="s">
        <v>53</v>
      </c>
    </row>
    <row r="48" spans="1:13" ht="8.25" customHeight="1" thickBot="1"/>
    <row r="49" spans="1:13" ht="15.75" customHeight="1">
      <c r="A49" s="127" t="s">
        <v>54</v>
      </c>
      <c r="B49" s="128"/>
      <c r="C49" s="128"/>
      <c r="D49" s="128"/>
      <c r="E49" s="128"/>
      <c r="F49" s="131" t="s">
        <v>80</v>
      </c>
      <c r="G49" s="132"/>
      <c r="H49" s="132"/>
      <c r="I49" s="135" t="s">
        <v>112</v>
      </c>
      <c r="J49" s="136"/>
    </row>
    <row r="50" spans="1:13" ht="27" customHeight="1">
      <c r="A50" s="129"/>
      <c r="B50" s="130"/>
      <c r="C50" s="130"/>
      <c r="D50" s="130"/>
      <c r="E50" s="130"/>
      <c r="F50" s="133"/>
      <c r="G50" s="134"/>
      <c r="H50" s="134"/>
      <c r="I50" s="137"/>
      <c r="J50" s="138"/>
    </row>
    <row r="51" spans="1:13" ht="27" customHeight="1">
      <c r="A51" s="153" t="s">
        <v>113</v>
      </c>
      <c r="B51" s="119"/>
      <c r="C51" s="119"/>
      <c r="D51" s="119"/>
      <c r="E51" s="119"/>
      <c r="F51" s="130" t="s">
        <v>7</v>
      </c>
      <c r="G51" s="130"/>
      <c r="H51" s="130"/>
      <c r="I51" s="156">
        <v>12</v>
      </c>
      <c r="J51" s="157"/>
    </row>
    <row r="52" spans="1:13" ht="27" customHeight="1">
      <c r="A52" s="153"/>
      <c r="B52" s="119"/>
      <c r="C52" s="119"/>
      <c r="D52" s="119"/>
      <c r="E52" s="119"/>
      <c r="F52" s="158" t="s">
        <v>75</v>
      </c>
      <c r="G52" s="158"/>
      <c r="H52" s="158"/>
      <c r="I52" s="159">
        <v>20</v>
      </c>
      <c r="J52" s="160"/>
    </row>
    <row r="53" spans="1:13" ht="29.25" customHeight="1" thickBot="1">
      <c r="A53" s="154"/>
      <c r="B53" s="155"/>
      <c r="C53" s="155"/>
      <c r="D53" s="155"/>
      <c r="E53" s="155"/>
      <c r="F53" s="161" t="s">
        <v>76</v>
      </c>
      <c r="G53" s="161"/>
      <c r="H53" s="161"/>
      <c r="I53" s="142">
        <v>9</v>
      </c>
      <c r="J53" s="162"/>
    </row>
    <row r="54" spans="1:13" ht="18" customHeight="1">
      <c r="A54" s="36"/>
      <c r="B54" s="53"/>
      <c r="C54" s="53"/>
      <c r="D54" s="53"/>
      <c r="E54" s="53"/>
      <c r="F54" s="53"/>
      <c r="G54" s="53"/>
      <c r="H54" s="17"/>
      <c r="I54" s="17"/>
      <c r="J54" s="17"/>
      <c r="K54" s="17"/>
      <c r="L54" s="17"/>
      <c r="M54" s="17"/>
    </row>
    <row r="55" spans="1:13" ht="18" customHeight="1">
      <c r="A55" s="36"/>
      <c r="B55" s="53"/>
      <c r="C55" s="53"/>
      <c r="D55" s="53"/>
      <c r="E55" s="53"/>
      <c r="F55" s="53"/>
      <c r="G55" s="53"/>
      <c r="H55" s="17"/>
      <c r="I55" s="17"/>
      <c r="J55" s="17"/>
      <c r="K55" s="17"/>
      <c r="L55" s="17"/>
      <c r="M55" s="17"/>
    </row>
    <row r="56" spans="1:13">
      <c r="A56" t="s">
        <v>55</v>
      </c>
    </row>
    <row r="58" spans="1:13" s="2" customFormat="1" ht="17.25">
      <c r="G58" s="56" t="s">
        <v>10</v>
      </c>
      <c r="H58" s="56" t="s">
        <v>12</v>
      </c>
      <c r="I58" s="61" t="s">
        <v>11</v>
      </c>
    </row>
    <row r="59" spans="1:13" s="2" customFormat="1" ht="17.25">
      <c r="G59" s="56"/>
      <c r="H59" s="56"/>
      <c r="I59" s="56"/>
    </row>
    <row r="60" spans="1:13" s="2" customFormat="1" ht="17.25">
      <c r="G60" s="56"/>
      <c r="H60" s="56"/>
      <c r="I60" s="56"/>
    </row>
    <row r="61" spans="1:13" s="2" customFormat="1" ht="17.25">
      <c r="A61" t="s">
        <v>57</v>
      </c>
      <c r="G61" s="56"/>
      <c r="H61" s="56"/>
      <c r="I61" s="56"/>
    </row>
    <row r="62" spans="1:13" s="2" customFormat="1" ht="7.5" customHeight="1" thickBot="1">
      <c r="A62"/>
      <c r="G62" s="56"/>
      <c r="H62" s="56"/>
      <c r="I62" s="56"/>
    </row>
    <row r="63" spans="1:13" ht="18.75" customHeight="1">
      <c r="A63" s="163" t="s">
        <v>61</v>
      </c>
      <c r="B63" s="164"/>
      <c r="C63" s="70" t="str">
        <f>IF($L$2="前期",CONCATENATE($J$2,"年3月"),IF($L$2="後期",CONCATENATE($J$2,"年9月"),""))</f>
        <v>2018年3月</v>
      </c>
      <c r="D63" s="71" t="str">
        <f>IF($L$2="前期",CONCATENATE($J$2,"年4月"),IF($L$2="後期",CONCATENATE($J$2,"年10月"),""))</f>
        <v>2018年4月</v>
      </c>
      <c r="E63" s="71" t="str">
        <f>IF($L$2="前期",CONCATENATE($J$2,"年5月"),IF($L$2="後期",CONCATENATE($J$2,"年11月"),""))</f>
        <v>2018年5月</v>
      </c>
      <c r="F63" s="71" t="str">
        <f>IF($L$2="前期",CONCATENATE($J$2,"年6月"),IF($L$2="後期",CONCATENATE($J$2,"年12月"),""))</f>
        <v>2018年6月</v>
      </c>
      <c r="G63" s="71" t="str">
        <f>IF($L$2="前期",CONCATENATE($J$2,"年7月"),IF($L$2="後期",CONCATENATE($J$2+1,"年1月"),""))</f>
        <v>2018年7月</v>
      </c>
      <c r="H63" s="71" t="str">
        <f>IF($L$2="前期",CONCATENATE($J$2,"年8月"),IF($L$2="後期",CONCATENATE($J$2+1,"年2月"),""))</f>
        <v>2018年8月</v>
      </c>
      <c r="I63" s="48" t="s">
        <v>19</v>
      </c>
      <c r="J63" s="55" t="s">
        <v>22</v>
      </c>
      <c r="K63" s="32" t="s">
        <v>58</v>
      </c>
    </row>
    <row r="64" spans="1:13" ht="30" customHeight="1" thickBot="1">
      <c r="A64" s="165"/>
      <c r="B64" s="166"/>
      <c r="C64" s="93"/>
      <c r="D64" s="94">
        <v>38</v>
      </c>
      <c r="E64" s="94">
        <v>38</v>
      </c>
      <c r="F64" s="94">
        <v>38</v>
      </c>
      <c r="G64" s="94">
        <v>37</v>
      </c>
      <c r="H64" s="94">
        <v>38</v>
      </c>
      <c r="I64" s="72">
        <f>IF(SUM(C64:H64)=0," ",SUM(C64:H64))</f>
        <v>189</v>
      </c>
      <c r="J64" s="73">
        <f>IF(I64=" "," ",ROUNDDOWN(I64/6,0))</f>
        <v>31</v>
      </c>
      <c r="K64" s="74" t="str">
        <f>IF(J64&lt;20,"○","-")</f>
        <v>-</v>
      </c>
    </row>
    <row r="65" spans="1:13" s="2" customFormat="1" ht="17.25">
      <c r="A65"/>
      <c r="G65" s="56"/>
      <c r="H65" s="56"/>
      <c r="I65" s="56"/>
    </row>
    <row r="66" spans="1:13" s="2" customFormat="1" ht="17.25">
      <c r="A66" t="s">
        <v>62</v>
      </c>
      <c r="G66" s="56"/>
      <c r="H66" s="56"/>
      <c r="I66" s="56"/>
    </row>
    <row r="67" spans="1:13" s="2" customFormat="1" ht="8.25" customHeight="1" thickBot="1">
      <c r="A67"/>
      <c r="G67" s="56"/>
      <c r="H67" s="56"/>
      <c r="I67" s="56"/>
    </row>
    <row r="68" spans="1:13" s="2" customFormat="1" ht="33.75" customHeight="1">
      <c r="A68" s="167" t="s">
        <v>60</v>
      </c>
      <c r="B68" s="168"/>
      <c r="C68" s="70" t="str">
        <f t="shared" ref="C68:H68" si="0">C63</f>
        <v>2018年3月</v>
      </c>
      <c r="D68" s="71" t="str">
        <f t="shared" si="0"/>
        <v>2018年4月</v>
      </c>
      <c r="E68" s="71" t="str">
        <f t="shared" si="0"/>
        <v>2018年5月</v>
      </c>
      <c r="F68" s="71" t="str">
        <f t="shared" si="0"/>
        <v>2018年6月</v>
      </c>
      <c r="G68" s="71" t="str">
        <f t="shared" si="0"/>
        <v>2018年7月</v>
      </c>
      <c r="H68" s="71" t="str">
        <f t="shared" si="0"/>
        <v>2018年8月</v>
      </c>
      <c r="I68" s="48" t="s">
        <v>19</v>
      </c>
      <c r="J68" s="40" t="s">
        <v>22</v>
      </c>
      <c r="K68" s="32" t="s">
        <v>59</v>
      </c>
    </row>
    <row r="69" spans="1:13" s="2" customFormat="1" ht="22.5" customHeight="1">
      <c r="A69" s="122" t="s">
        <v>7</v>
      </c>
      <c r="B69" s="123"/>
      <c r="C69" s="75" t="str">
        <f>別紙2_記入例!D$29</f>
        <v xml:space="preserve"> </v>
      </c>
      <c r="D69" s="76">
        <f>別紙2_記入例!E$29</f>
        <v>35</v>
      </c>
      <c r="E69" s="76">
        <f>別紙2_記入例!F$29</f>
        <v>34</v>
      </c>
      <c r="F69" s="76">
        <f>別紙2_記入例!G$29</f>
        <v>33</v>
      </c>
      <c r="G69" s="76">
        <f>別紙2_記入例!H$29</f>
        <v>33</v>
      </c>
      <c r="H69" s="76">
        <f>別紙2_記入例!I$29</f>
        <v>33</v>
      </c>
      <c r="I69" s="76">
        <f>IF(SUM(C69:H69)=0," ",SUM(C69:H69))</f>
        <v>168</v>
      </c>
      <c r="J69" s="77">
        <f>IF(I69=" "," ",ROUNDDOWN(I69/6,0))</f>
        <v>28</v>
      </c>
      <c r="K69" s="78" t="str">
        <f>IF(J69&lt;10,"○","-")</f>
        <v>-</v>
      </c>
    </row>
    <row r="70" spans="1:13" s="2" customFormat="1" ht="22.5" customHeight="1">
      <c r="A70" s="122" t="s">
        <v>75</v>
      </c>
      <c r="B70" s="123"/>
      <c r="C70" s="75"/>
      <c r="D70" s="76">
        <v>15</v>
      </c>
      <c r="E70" s="76">
        <v>15</v>
      </c>
      <c r="F70" s="76">
        <v>15</v>
      </c>
      <c r="G70" s="76">
        <v>15</v>
      </c>
      <c r="H70" s="76">
        <v>15</v>
      </c>
      <c r="I70" s="76">
        <f>IF(SUM(C70:H70)=0," ",SUM(C70:H70))</f>
        <v>75</v>
      </c>
      <c r="J70" s="77">
        <f>IF(I70=" "," ",ROUNDDOWN(I70/6,0))</f>
        <v>12</v>
      </c>
      <c r="K70" s="78" t="str">
        <f>IF(J70&lt;10,"○","-")</f>
        <v>-</v>
      </c>
    </row>
    <row r="71" spans="1:13" s="2" customFormat="1" ht="22.5" customHeight="1" thickBot="1">
      <c r="A71" s="139" t="s">
        <v>76</v>
      </c>
      <c r="B71" s="140"/>
      <c r="C71" s="79"/>
      <c r="D71" s="80">
        <v>8</v>
      </c>
      <c r="E71" s="80">
        <v>1</v>
      </c>
      <c r="F71" s="80">
        <v>3</v>
      </c>
      <c r="G71" s="80">
        <v>4</v>
      </c>
      <c r="H71" s="80">
        <v>1</v>
      </c>
      <c r="I71" s="80">
        <f>IF(SUM(C71:H71)=0," ",SUM(C71:H71))</f>
        <v>17</v>
      </c>
      <c r="J71" s="81">
        <f>IF(I71=" "," ",ROUNDDOWN(I71/6,0))</f>
        <v>2</v>
      </c>
      <c r="K71" s="82" t="str">
        <f>IF(J71&lt;10,"○","")</f>
        <v>○</v>
      </c>
    </row>
    <row r="72" spans="1:13" s="2" customFormat="1" ht="17.25" customHeight="1">
      <c r="A72" s="23"/>
      <c r="B72" s="33"/>
      <c r="C72" s="33"/>
      <c r="D72" s="33"/>
      <c r="E72" s="33"/>
      <c r="F72" s="33"/>
      <c r="G72" s="33"/>
      <c r="H72" s="33"/>
      <c r="I72" s="33"/>
      <c r="J72" s="58"/>
    </row>
    <row r="73" spans="1:13" s="2" customFormat="1" ht="17.25" customHeight="1">
      <c r="A73" t="s">
        <v>72</v>
      </c>
      <c r="B73" s="33"/>
      <c r="C73" s="33"/>
      <c r="D73" s="33"/>
      <c r="E73" s="33"/>
      <c r="F73" s="33"/>
      <c r="G73" s="33"/>
      <c r="H73" s="33"/>
      <c r="I73" s="33"/>
      <c r="J73" s="58"/>
    </row>
    <row r="74" spans="1:13" s="2" customFormat="1" ht="8.25" customHeight="1" thickBot="1">
      <c r="A74"/>
      <c r="B74" s="33"/>
      <c r="C74" s="33"/>
      <c r="D74" s="33"/>
      <c r="E74" s="33"/>
      <c r="F74" s="33"/>
      <c r="G74" s="33"/>
      <c r="H74" s="33"/>
      <c r="I74" s="33"/>
      <c r="J74" s="58"/>
    </row>
    <row r="75" spans="1:13" s="2" customFormat="1" ht="17.25" customHeight="1">
      <c r="A75" s="169" t="s">
        <v>73</v>
      </c>
      <c r="B75" s="170"/>
      <c r="C75" s="170"/>
      <c r="D75" s="170"/>
      <c r="E75" s="170"/>
      <c r="F75" s="170"/>
      <c r="G75" s="170"/>
      <c r="H75" s="170"/>
      <c r="I75" s="170"/>
      <c r="J75" s="170"/>
      <c r="K75" s="170"/>
      <c r="L75" s="170"/>
      <c r="M75" s="171"/>
    </row>
    <row r="76" spans="1:13" s="2" customFormat="1" ht="17.25" customHeight="1">
      <c r="A76" s="172" t="s">
        <v>2</v>
      </c>
      <c r="B76" s="173"/>
      <c r="C76" s="174" t="s">
        <v>3</v>
      </c>
      <c r="D76" s="174"/>
      <c r="E76" s="174" t="s">
        <v>4</v>
      </c>
      <c r="F76" s="174"/>
      <c r="G76" s="174" t="s">
        <v>5</v>
      </c>
      <c r="H76" s="174"/>
      <c r="I76" s="174"/>
      <c r="J76" s="57" t="s">
        <v>6</v>
      </c>
      <c r="K76" s="57" t="s">
        <v>33</v>
      </c>
      <c r="L76" s="57" t="s">
        <v>15</v>
      </c>
      <c r="M76" s="175" t="s">
        <v>32</v>
      </c>
    </row>
    <row r="77" spans="1:13" s="2" customFormat="1" ht="17.25" customHeight="1">
      <c r="A77" s="116"/>
      <c r="B77" s="117"/>
      <c r="C77" s="119"/>
      <c r="D77" s="119"/>
      <c r="E77" s="119"/>
      <c r="F77" s="119"/>
      <c r="G77" s="119"/>
      <c r="H77" s="119"/>
      <c r="I77" s="119"/>
      <c r="J77" s="47" t="s">
        <v>16</v>
      </c>
      <c r="K77" s="47" t="s">
        <v>34</v>
      </c>
      <c r="L77" s="47" t="s">
        <v>17</v>
      </c>
      <c r="M77" s="121"/>
    </row>
    <row r="78" spans="1:13" s="2" customFormat="1" ht="22.5" customHeight="1">
      <c r="A78" s="122" t="s">
        <v>7</v>
      </c>
      <c r="B78" s="123"/>
      <c r="C78" s="126" t="str">
        <f>IFERROR(VLOOKUP("○",別紙4_記入例!$K$5:$M$29,2,0),"")</f>
        <v>（株）こばとん</v>
      </c>
      <c r="D78" s="126"/>
      <c r="E78" s="125" t="s">
        <v>25</v>
      </c>
      <c r="F78" s="125"/>
      <c r="G78" s="125" t="s">
        <v>120</v>
      </c>
      <c r="H78" s="125"/>
      <c r="I78" s="125"/>
      <c r="J78" s="83">
        <f>別紙4_記入例!$J$30</f>
        <v>63</v>
      </c>
      <c r="K78" s="65">
        <f>IFERROR(IF(J78=""," ",ROUNDDOWN(J78*0.8,0)),"")</f>
        <v>50</v>
      </c>
      <c r="L78" s="65">
        <f>IFERROR(VLOOKUP("○",別紙4_記入例!$K$5:$M$29,3,0),"")</f>
        <v>46</v>
      </c>
      <c r="M78" s="66" t="str">
        <f>IF(K78&lt;L78,"○","- ")</f>
        <v xml:space="preserve">- </v>
      </c>
    </row>
    <row r="79" spans="1:13" s="2" customFormat="1" ht="22.5" customHeight="1">
      <c r="A79" s="122" t="s">
        <v>75</v>
      </c>
      <c r="B79" s="123"/>
      <c r="C79" s="126" t="s">
        <v>27</v>
      </c>
      <c r="D79" s="126"/>
      <c r="E79" s="125" t="s">
        <v>28</v>
      </c>
      <c r="F79" s="125"/>
      <c r="G79" s="125" t="s">
        <v>121</v>
      </c>
      <c r="H79" s="125"/>
      <c r="I79" s="125"/>
      <c r="J79" s="83">
        <v>60</v>
      </c>
      <c r="K79" s="65">
        <f>IFERROR(IF(J79=""," ",ROUNDDOWN(J79*0.8,0)),"")</f>
        <v>48</v>
      </c>
      <c r="L79" s="65">
        <v>28</v>
      </c>
      <c r="M79" s="66" t="str">
        <f>IF(K79&lt;L79,"○","- ")</f>
        <v xml:space="preserve">- </v>
      </c>
    </row>
    <row r="80" spans="1:13" s="2" customFormat="1" ht="22.5" customHeight="1" thickBot="1">
      <c r="A80" s="139" t="s">
        <v>76</v>
      </c>
      <c r="B80" s="140"/>
      <c r="C80" s="141" t="s">
        <v>26</v>
      </c>
      <c r="D80" s="141"/>
      <c r="E80" s="142" t="s">
        <v>25</v>
      </c>
      <c r="F80" s="142"/>
      <c r="G80" s="142" t="s">
        <v>122</v>
      </c>
      <c r="H80" s="142"/>
      <c r="I80" s="142"/>
      <c r="J80" s="84">
        <v>17</v>
      </c>
      <c r="K80" s="67">
        <f>IFERROR(IF(J80=""," ",ROUNDDOWN(J80*0.8,0)),"")</f>
        <v>13</v>
      </c>
      <c r="L80" s="68">
        <v>8</v>
      </c>
      <c r="M80" s="69" t="str">
        <f>IF(K80&lt;L80,"○","- ")</f>
        <v xml:space="preserve">- </v>
      </c>
    </row>
    <row r="81" spans="1:13" s="2" customFormat="1" ht="22.5" customHeight="1">
      <c r="A81" s="35" t="s">
        <v>69</v>
      </c>
      <c r="B81" s="58"/>
      <c r="C81" s="53"/>
      <c r="D81" s="53"/>
      <c r="E81" s="53"/>
      <c r="F81" s="53"/>
      <c r="G81" s="53"/>
      <c r="H81" s="53"/>
      <c r="I81" s="53"/>
      <c r="J81" s="17"/>
      <c r="K81" s="34"/>
      <c r="L81" s="23"/>
      <c r="M81" s="23"/>
    </row>
    <row r="82" spans="1:13" s="2" customFormat="1" ht="22.5" customHeight="1">
      <c r="A82" s="35" t="s">
        <v>68</v>
      </c>
      <c r="B82" s="35"/>
      <c r="C82" s="35"/>
      <c r="D82" s="35"/>
      <c r="E82" s="35"/>
      <c r="F82" s="35"/>
      <c r="G82" s="35"/>
      <c r="H82" s="35"/>
      <c r="I82" s="36"/>
      <c r="J82" s="36"/>
      <c r="K82" s="37"/>
      <c r="L82" s="35"/>
      <c r="M82" s="35"/>
    </row>
    <row r="83" spans="1:13" s="2" customFormat="1" ht="17.25" customHeight="1">
      <c r="A83" s="23"/>
      <c r="B83" s="33"/>
      <c r="C83" s="33"/>
      <c r="D83" s="33"/>
      <c r="E83" s="33"/>
      <c r="F83" s="33"/>
      <c r="G83" s="33"/>
      <c r="H83" s="33"/>
      <c r="I83" s="33"/>
      <c r="J83" s="58"/>
    </row>
    <row r="84" spans="1:13">
      <c r="A84" t="s">
        <v>63</v>
      </c>
    </row>
    <row r="85" spans="1:13" ht="8.25" customHeight="1" thickBot="1"/>
    <row r="86" spans="1:13" ht="21" customHeight="1">
      <c r="A86" s="3" t="s">
        <v>40</v>
      </c>
      <c r="B86" s="181"/>
      <c r="C86" s="170"/>
      <c r="D86" s="170"/>
      <c r="E86" s="170"/>
      <c r="F86" s="170"/>
      <c r="G86" s="170"/>
      <c r="H86" s="171"/>
      <c r="I86" s="169" t="s">
        <v>64</v>
      </c>
      <c r="J86" s="170"/>
      <c r="K86" s="170"/>
      <c r="L86" s="170"/>
      <c r="M86" s="171"/>
    </row>
    <row r="87" spans="1:13" ht="27" customHeight="1">
      <c r="A87" s="60"/>
      <c r="B87" s="147" t="s">
        <v>65</v>
      </c>
      <c r="C87" s="148"/>
      <c r="D87" s="148"/>
      <c r="E87" s="148"/>
      <c r="F87" s="148"/>
      <c r="G87" s="148"/>
      <c r="H87" s="182"/>
      <c r="I87" s="183" t="s">
        <v>124</v>
      </c>
      <c r="J87" s="184"/>
      <c r="K87" s="184"/>
      <c r="L87" s="184"/>
      <c r="M87" s="185"/>
    </row>
    <row r="88" spans="1:13" ht="27.75" customHeight="1">
      <c r="A88" s="60"/>
      <c r="B88" s="147" t="s">
        <v>67</v>
      </c>
      <c r="C88" s="148"/>
      <c r="D88" s="148"/>
      <c r="E88" s="148"/>
      <c r="F88" s="148"/>
      <c r="G88" s="148"/>
      <c r="H88" s="182"/>
      <c r="I88" s="183" t="s">
        <v>124</v>
      </c>
      <c r="J88" s="184"/>
      <c r="K88" s="184"/>
      <c r="L88" s="184"/>
      <c r="M88" s="185"/>
    </row>
    <row r="89" spans="1:13" ht="27.75" customHeight="1" thickBot="1">
      <c r="A89" s="95" t="s">
        <v>66</v>
      </c>
      <c r="B89" s="176" t="s">
        <v>74</v>
      </c>
      <c r="C89" s="177"/>
      <c r="D89" s="177"/>
      <c r="E89" s="177"/>
      <c r="F89" s="177"/>
      <c r="G89" s="177"/>
      <c r="H89" s="178"/>
      <c r="I89" s="179" t="s">
        <v>96</v>
      </c>
      <c r="J89" s="177"/>
      <c r="K89" s="177"/>
      <c r="L89" s="177"/>
      <c r="M89" s="180"/>
    </row>
    <row r="91" spans="1:13">
      <c r="A91" t="s">
        <v>70</v>
      </c>
    </row>
  </sheetData>
  <mergeCells count="69">
    <mergeCell ref="B89:H89"/>
    <mergeCell ref="I89:M89"/>
    <mergeCell ref="B86:H86"/>
    <mergeCell ref="I86:M86"/>
    <mergeCell ref="B87:H87"/>
    <mergeCell ref="I87:M87"/>
    <mergeCell ref="B88:H88"/>
    <mergeCell ref="I88:M88"/>
    <mergeCell ref="A79:B79"/>
    <mergeCell ref="C79:D79"/>
    <mergeCell ref="E79:F79"/>
    <mergeCell ref="G79:I79"/>
    <mergeCell ref="A80:B80"/>
    <mergeCell ref="C80:D80"/>
    <mergeCell ref="E80:F80"/>
    <mergeCell ref="G80:I80"/>
    <mergeCell ref="A78:B78"/>
    <mergeCell ref="C78:D78"/>
    <mergeCell ref="E78:F78"/>
    <mergeCell ref="G78:I78"/>
    <mergeCell ref="A63:B64"/>
    <mergeCell ref="A68:B68"/>
    <mergeCell ref="A69:B69"/>
    <mergeCell ref="A70:B70"/>
    <mergeCell ref="A71:B71"/>
    <mergeCell ref="A75:M75"/>
    <mergeCell ref="A76:B77"/>
    <mergeCell ref="C76:D77"/>
    <mergeCell ref="E76:F77"/>
    <mergeCell ref="G76:I77"/>
    <mergeCell ref="M76:M77"/>
    <mergeCell ref="A51:E53"/>
    <mergeCell ref="F51:H51"/>
    <mergeCell ref="I51:J51"/>
    <mergeCell ref="F52:H52"/>
    <mergeCell ref="I52:J52"/>
    <mergeCell ref="F53:H53"/>
    <mergeCell ref="I53:J53"/>
    <mergeCell ref="A49:E50"/>
    <mergeCell ref="F49:H50"/>
    <mergeCell ref="I49:J50"/>
    <mergeCell ref="A11:B11"/>
    <mergeCell ref="C11:D11"/>
    <mergeCell ref="E11:F11"/>
    <mergeCell ref="G11:I11"/>
    <mergeCell ref="B37:M37"/>
    <mergeCell ref="B38:M38"/>
    <mergeCell ref="B39:M39"/>
    <mergeCell ref="B40:M40"/>
    <mergeCell ref="B41:M41"/>
    <mergeCell ref="B42:M42"/>
    <mergeCell ref="B43:M43"/>
    <mergeCell ref="A9:B9"/>
    <mergeCell ref="C9:D9"/>
    <mergeCell ref="E9:F9"/>
    <mergeCell ref="G9:I9"/>
    <mergeCell ref="A10:B10"/>
    <mergeCell ref="C10:D10"/>
    <mergeCell ref="E10:F10"/>
    <mergeCell ref="G10:I10"/>
    <mergeCell ref="A2:I2"/>
    <mergeCell ref="B4:D4"/>
    <mergeCell ref="F4:H4"/>
    <mergeCell ref="L4:M4"/>
    <mergeCell ref="A7:B8"/>
    <mergeCell ref="C7:D8"/>
    <mergeCell ref="E7:F8"/>
    <mergeCell ref="G7:I8"/>
    <mergeCell ref="M7:M8"/>
  </mergeCells>
  <phoneticPr fontId="1"/>
  <dataValidations count="2">
    <dataValidation type="list" allowBlank="1" showInputMessage="1" showErrorMessage="1" sqref="L2">
      <formula1>"前期,後期"</formula1>
    </dataValidation>
    <dataValidation type="list" allowBlank="1" showInputMessage="1" showErrorMessage="1" sqref="A87:A89 A40:A43 A38">
      <formula1>"○"</formula1>
    </dataValidation>
  </dataValidations>
  <pageMargins left="0.70866141732283472" right="0.70866141732283472" top="0.78740157480314965" bottom="0.78740157480314965" header="0.51181102362204722" footer="0.51181102362204722"/>
  <pageSetup paperSize="9" orientation="landscape" r:id="rId1"/>
  <headerFooter alignWithMargins="0">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workbookViewId="0">
      <pane xSplit="1" ySplit="4" topLeftCell="B5" activePane="bottomRight" state="frozen"/>
      <selection pane="topRight" activeCell="B1" sqref="B1"/>
      <selection pane="bottomLeft" activeCell="A5" sqref="A5"/>
      <selection pane="bottomRight" activeCell="C9" sqref="C9"/>
    </sheetView>
  </sheetViews>
  <sheetFormatPr defaultRowHeight="13.5"/>
  <cols>
    <col min="1" max="1" width="29.5" customWidth="1"/>
    <col min="2" max="2" width="14.125" customWidth="1"/>
    <col min="3" max="3" width="26.125" customWidth="1"/>
    <col min="4" max="9" width="7.875" customWidth="1"/>
    <col min="10" max="10" width="9.875" customWidth="1"/>
    <col min="11" max="11" width="8" bestFit="1" customWidth="1"/>
    <col min="12" max="12" width="8" hidden="1" customWidth="1"/>
    <col min="13" max="13" width="9" hidden="1" customWidth="1"/>
  </cols>
  <sheetData>
    <row r="1" spans="1:13">
      <c r="J1" s="186" t="s">
        <v>24</v>
      </c>
      <c r="K1" s="186"/>
      <c r="L1" s="51"/>
    </row>
    <row r="2" spans="1:13" ht="18.75">
      <c r="A2" s="187" t="s">
        <v>13</v>
      </c>
      <c r="B2" s="187"/>
      <c r="C2" s="187"/>
      <c r="D2" s="187"/>
      <c r="E2" s="187"/>
      <c r="F2" s="187"/>
      <c r="G2" s="187"/>
      <c r="H2" s="187"/>
      <c r="I2" s="187"/>
      <c r="J2" s="187"/>
      <c r="K2" s="187"/>
      <c r="L2" s="52"/>
    </row>
    <row r="3" spans="1:13" ht="20.25" customHeight="1" thickBot="1">
      <c r="A3" t="s">
        <v>97</v>
      </c>
      <c r="C3" s="14" t="s">
        <v>0</v>
      </c>
      <c r="D3" s="188">
        <f>IF(別紙1_記入例!$B$4=0,"",別紙1_記入例!$B$4)</f>
        <v>1234567890</v>
      </c>
      <c r="E3" s="188"/>
      <c r="F3" s="58" t="s">
        <v>1</v>
      </c>
      <c r="G3" s="188" t="str">
        <f>IF(別紙1_記入例!$F$4=0,"",別紙1_記入例!$F$4)</f>
        <v>居宅介護支援はにゅう</v>
      </c>
      <c r="H3" s="188"/>
      <c r="I3" s="188"/>
      <c r="J3" s="188"/>
      <c r="K3" s="188"/>
      <c r="L3" s="53"/>
    </row>
    <row r="4" spans="1:13">
      <c r="A4" s="3" t="s">
        <v>3</v>
      </c>
      <c r="B4" s="48" t="s">
        <v>0</v>
      </c>
      <c r="C4" s="48" t="s">
        <v>1</v>
      </c>
      <c r="D4" s="71" t="str">
        <f>別紙1_記入例!C63</f>
        <v>2018年3月</v>
      </c>
      <c r="E4" s="71" t="str">
        <f>別紙1_記入例!D63</f>
        <v>2018年4月</v>
      </c>
      <c r="F4" s="71" t="str">
        <f>別紙1_記入例!E63</f>
        <v>2018年5月</v>
      </c>
      <c r="G4" s="71" t="str">
        <f>別紙1_記入例!F63</f>
        <v>2018年6月</v>
      </c>
      <c r="H4" s="71" t="str">
        <f>別紙1_記入例!G63</f>
        <v>2018年7月</v>
      </c>
      <c r="I4" s="71" t="str">
        <f>別紙1_記入例!H63</f>
        <v>2018年8月</v>
      </c>
      <c r="J4" s="6" t="s">
        <v>20</v>
      </c>
      <c r="K4" s="15" t="s">
        <v>21</v>
      </c>
      <c r="L4" s="46" t="s">
        <v>98</v>
      </c>
      <c r="M4" t="s">
        <v>99</v>
      </c>
    </row>
    <row r="5" spans="1:13" ht="17.25" customHeight="1">
      <c r="A5" s="189" t="s">
        <v>29</v>
      </c>
      <c r="B5" s="96">
        <v>1176543200</v>
      </c>
      <c r="C5" s="96" t="s">
        <v>110</v>
      </c>
      <c r="D5" s="96"/>
      <c r="E5" s="96">
        <v>20</v>
      </c>
      <c r="F5" s="96">
        <v>19</v>
      </c>
      <c r="G5" s="96">
        <v>19</v>
      </c>
      <c r="H5" s="96">
        <v>18</v>
      </c>
      <c r="I5" s="96">
        <v>18</v>
      </c>
      <c r="J5" s="190">
        <f>IF(SUM(D5:I8)=0," ",SUM(D5:I8))</f>
        <v>151</v>
      </c>
      <c r="K5" s="193" t="str">
        <f>IF(MAXA($J$5:$J$28)=J5,"○"," ")</f>
        <v>○</v>
      </c>
      <c r="L5" s="195" t="str">
        <f>IF(K5="○",A5,"")</f>
        <v>（株）こばとん</v>
      </c>
      <c r="M5" s="195">
        <f>IF(K5="○",J5,"")</f>
        <v>151</v>
      </c>
    </row>
    <row r="6" spans="1:13" ht="17.25" customHeight="1">
      <c r="A6" s="189"/>
      <c r="B6" s="97">
        <v>1176666666</v>
      </c>
      <c r="C6" s="97" t="s">
        <v>111</v>
      </c>
      <c r="D6" s="98"/>
      <c r="E6" s="97">
        <v>12</v>
      </c>
      <c r="F6" s="97">
        <v>12</v>
      </c>
      <c r="G6" s="97">
        <v>11</v>
      </c>
      <c r="H6" s="97">
        <v>11</v>
      </c>
      <c r="I6" s="97">
        <v>11</v>
      </c>
      <c r="J6" s="191"/>
      <c r="K6" s="194"/>
      <c r="L6" s="195"/>
      <c r="M6" s="195"/>
    </row>
    <row r="7" spans="1:13" ht="17.25" customHeight="1">
      <c r="A7" s="189"/>
      <c r="B7" s="97"/>
      <c r="C7" s="97"/>
      <c r="D7" s="97"/>
      <c r="E7" s="97"/>
      <c r="F7" s="97"/>
      <c r="G7" s="97"/>
      <c r="H7" s="97"/>
      <c r="I7" s="97"/>
      <c r="J7" s="191"/>
      <c r="K7" s="194"/>
      <c r="L7" s="195"/>
      <c r="M7" s="195"/>
    </row>
    <row r="8" spans="1:13" ht="17.25" customHeight="1">
      <c r="A8" s="189"/>
      <c r="B8" s="99"/>
      <c r="C8" s="99"/>
      <c r="D8" s="99"/>
      <c r="E8" s="99"/>
      <c r="F8" s="99"/>
      <c r="G8" s="99"/>
      <c r="H8" s="99"/>
      <c r="I8" s="99"/>
      <c r="J8" s="192"/>
      <c r="K8" s="194"/>
      <c r="L8" s="195"/>
      <c r="M8" s="195"/>
    </row>
    <row r="9" spans="1:13" ht="17.25" customHeight="1">
      <c r="A9" s="189" t="s">
        <v>30</v>
      </c>
      <c r="B9" s="96">
        <v>1175555555</v>
      </c>
      <c r="C9" s="96" t="s">
        <v>31</v>
      </c>
      <c r="D9" s="96"/>
      <c r="E9" s="96">
        <v>3</v>
      </c>
      <c r="F9" s="96">
        <v>3</v>
      </c>
      <c r="G9" s="96">
        <v>3</v>
      </c>
      <c r="H9" s="96">
        <v>4</v>
      </c>
      <c r="I9" s="96">
        <v>4</v>
      </c>
      <c r="J9" s="190">
        <f>IF(SUM(D9:I12)=0," ",SUM(D9:I12))</f>
        <v>17</v>
      </c>
      <c r="K9" s="193" t="str">
        <f>IF(MAXA($J$5:$J$28)=J9,"○"," ")</f>
        <v xml:space="preserve"> </v>
      </c>
      <c r="L9" s="195" t="str">
        <f>IF(K9="○",A9,"")</f>
        <v/>
      </c>
      <c r="M9" s="195" t="str">
        <f>IF(K9="○",J9,"")</f>
        <v/>
      </c>
    </row>
    <row r="10" spans="1:13" ht="17.25" customHeight="1">
      <c r="A10" s="189"/>
      <c r="B10" s="97"/>
      <c r="C10" s="97"/>
      <c r="D10" s="97"/>
      <c r="E10" s="97"/>
      <c r="F10" s="97"/>
      <c r="G10" s="97"/>
      <c r="H10" s="97"/>
      <c r="I10" s="97"/>
      <c r="J10" s="191"/>
      <c r="K10" s="194"/>
      <c r="L10" s="195"/>
      <c r="M10" s="195"/>
    </row>
    <row r="11" spans="1:13" ht="17.25" customHeight="1">
      <c r="A11" s="189"/>
      <c r="B11" s="97"/>
      <c r="C11" s="97"/>
      <c r="D11" s="97"/>
      <c r="E11" s="97"/>
      <c r="F11" s="97"/>
      <c r="G11" s="97"/>
      <c r="H11" s="97"/>
      <c r="I11" s="97"/>
      <c r="J11" s="191"/>
      <c r="K11" s="194"/>
      <c r="L11" s="195"/>
      <c r="M11" s="195"/>
    </row>
    <row r="12" spans="1:13" ht="17.25" customHeight="1">
      <c r="A12" s="189"/>
      <c r="B12" s="99"/>
      <c r="C12" s="99"/>
      <c r="D12" s="99"/>
      <c r="E12" s="99"/>
      <c r="F12" s="99"/>
      <c r="G12" s="99"/>
      <c r="H12" s="99"/>
      <c r="I12" s="99"/>
      <c r="J12" s="192"/>
      <c r="K12" s="194"/>
      <c r="L12" s="195"/>
      <c r="M12" s="195"/>
    </row>
    <row r="13" spans="1:13" ht="17.25" customHeight="1">
      <c r="A13" s="196"/>
      <c r="B13" s="7"/>
      <c r="C13" s="7"/>
      <c r="D13" s="7"/>
      <c r="E13" s="7"/>
      <c r="F13" s="7"/>
      <c r="G13" s="7"/>
      <c r="H13" s="7"/>
      <c r="I13" s="8"/>
      <c r="J13" s="190" t="str">
        <f>IF(SUM(D13:I16)=0," ",SUM(D13:I16))</f>
        <v xml:space="preserve"> </v>
      </c>
      <c r="K13" s="193" t="str">
        <f>IF(MAXA($J$5:$J$28)=J13,"○"," ")</f>
        <v xml:space="preserve"> </v>
      </c>
      <c r="L13" s="195" t="str">
        <f>IF(K13="○",A13,"")</f>
        <v/>
      </c>
      <c r="M13" s="195" t="str">
        <f>IF(K13="○",J13,"")</f>
        <v/>
      </c>
    </row>
    <row r="14" spans="1:13" ht="17.25" customHeight="1">
      <c r="A14" s="196"/>
      <c r="B14" s="9"/>
      <c r="C14" s="9"/>
      <c r="D14" s="9"/>
      <c r="E14" s="9"/>
      <c r="F14" s="9"/>
      <c r="G14" s="9"/>
      <c r="H14" s="9"/>
      <c r="I14" s="10"/>
      <c r="J14" s="191"/>
      <c r="K14" s="194"/>
      <c r="L14" s="195"/>
      <c r="M14" s="195"/>
    </row>
    <row r="15" spans="1:13" ht="17.25" customHeight="1">
      <c r="A15" s="196"/>
      <c r="B15" s="9"/>
      <c r="C15" s="9"/>
      <c r="D15" s="9"/>
      <c r="E15" s="9"/>
      <c r="F15" s="9"/>
      <c r="G15" s="9"/>
      <c r="H15" s="9"/>
      <c r="I15" s="10"/>
      <c r="J15" s="191"/>
      <c r="K15" s="194"/>
      <c r="L15" s="195"/>
      <c r="M15" s="195"/>
    </row>
    <row r="16" spans="1:13" ht="17.25" customHeight="1">
      <c r="A16" s="196"/>
      <c r="B16" s="11"/>
      <c r="C16" s="11"/>
      <c r="D16" s="11"/>
      <c r="E16" s="11"/>
      <c r="F16" s="11"/>
      <c r="G16" s="11"/>
      <c r="H16" s="11"/>
      <c r="I16" s="5"/>
      <c r="J16" s="191"/>
      <c r="K16" s="194"/>
      <c r="L16" s="195"/>
      <c r="M16" s="195"/>
    </row>
    <row r="17" spans="1:13" ht="17.25" customHeight="1">
      <c r="A17" s="196"/>
      <c r="B17" s="7"/>
      <c r="C17" s="7"/>
      <c r="D17" s="7"/>
      <c r="E17" s="7"/>
      <c r="F17" s="7"/>
      <c r="G17" s="7"/>
      <c r="H17" s="7"/>
      <c r="I17" s="8"/>
      <c r="J17" s="190" t="str">
        <f>IF(SUM(D17:I20)=0," ",SUM(D17:I20))</f>
        <v xml:space="preserve"> </v>
      </c>
      <c r="K17" s="193" t="str">
        <f>IF(MAXA($J$5:$J$28)=J17,"○"," ")</f>
        <v xml:space="preserve"> </v>
      </c>
      <c r="L17" s="195" t="str">
        <f>IF(K17="○",A17,"")</f>
        <v/>
      </c>
      <c r="M17" s="195" t="str">
        <f>IF(K17="○",J17,"")</f>
        <v/>
      </c>
    </row>
    <row r="18" spans="1:13" ht="17.25" customHeight="1">
      <c r="A18" s="196"/>
      <c r="B18" s="9"/>
      <c r="C18" s="9"/>
      <c r="D18" s="9"/>
      <c r="E18" s="9"/>
      <c r="F18" s="9"/>
      <c r="G18" s="9"/>
      <c r="H18" s="9"/>
      <c r="I18" s="10"/>
      <c r="J18" s="191"/>
      <c r="K18" s="194"/>
      <c r="L18" s="195"/>
      <c r="M18" s="195"/>
    </row>
    <row r="19" spans="1:13" ht="17.25" customHeight="1">
      <c r="A19" s="196"/>
      <c r="B19" s="9"/>
      <c r="C19" s="9"/>
      <c r="D19" s="9"/>
      <c r="E19" s="9"/>
      <c r="F19" s="9"/>
      <c r="G19" s="9"/>
      <c r="H19" s="9"/>
      <c r="I19" s="10"/>
      <c r="J19" s="191"/>
      <c r="K19" s="194"/>
      <c r="L19" s="195"/>
      <c r="M19" s="195"/>
    </row>
    <row r="20" spans="1:13" ht="17.25" customHeight="1">
      <c r="A20" s="196"/>
      <c r="B20" s="11"/>
      <c r="C20" s="11"/>
      <c r="D20" s="11"/>
      <c r="E20" s="11"/>
      <c r="F20" s="11"/>
      <c r="G20" s="11"/>
      <c r="H20" s="11"/>
      <c r="I20" s="5"/>
      <c r="J20" s="191"/>
      <c r="K20" s="194"/>
      <c r="L20" s="195"/>
      <c r="M20" s="195"/>
    </row>
    <row r="21" spans="1:13" ht="17.25" customHeight="1">
      <c r="A21" s="196"/>
      <c r="B21" s="7"/>
      <c r="C21" s="7"/>
      <c r="D21" s="7"/>
      <c r="E21" s="7"/>
      <c r="F21" s="7"/>
      <c r="G21" s="7"/>
      <c r="H21" s="7"/>
      <c r="I21" s="8"/>
      <c r="J21" s="190" t="str">
        <f>IF(SUM(D21:I24)=0," ",SUM(D21:I24))</f>
        <v xml:space="preserve"> </v>
      </c>
      <c r="K21" s="193" t="str">
        <f>IF(MAXA($J$5:$J$28)=J21,"○"," ")</f>
        <v xml:space="preserve"> </v>
      </c>
      <c r="L21" s="195" t="str">
        <f>IF(K21="○",A21,"")</f>
        <v/>
      </c>
      <c r="M21" s="195" t="str">
        <f>IF(K21="○",J21,"")</f>
        <v/>
      </c>
    </row>
    <row r="22" spans="1:13" ht="17.25" customHeight="1">
      <c r="A22" s="196"/>
      <c r="B22" s="9"/>
      <c r="C22" s="9"/>
      <c r="D22" s="9"/>
      <c r="E22" s="9"/>
      <c r="F22" s="9"/>
      <c r="G22" s="9"/>
      <c r="H22" s="9"/>
      <c r="I22" s="10"/>
      <c r="J22" s="191"/>
      <c r="K22" s="194"/>
      <c r="L22" s="195"/>
      <c r="M22" s="195"/>
    </row>
    <row r="23" spans="1:13" ht="17.25" customHeight="1">
      <c r="A23" s="196"/>
      <c r="B23" s="9"/>
      <c r="C23" s="9"/>
      <c r="D23" s="9"/>
      <c r="E23" s="9"/>
      <c r="F23" s="9"/>
      <c r="G23" s="9"/>
      <c r="H23" s="9"/>
      <c r="I23" s="10"/>
      <c r="J23" s="191"/>
      <c r="K23" s="194"/>
      <c r="L23" s="195"/>
      <c r="M23" s="195"/>
    </row>
    <row r="24" spans="1:13" ht="17.25" customHeight="1">
      <c r="A24" s="196"/>
      <c r="B24" s="11"/>
      <c r="C24" s="11"/>
      <c r="D24" s="11"/>
      <c r="E24" s="11"/>
      <c r="F24" s="11"/>
      <c r="G24" s="11"/>
      <c r="H24" s="11"/>
      <c r="I24" s="5"/>
      <c r="J24" s="191"/>
      <c r="K24" s="194"/>
      <c r="L24" s="195"/>
      <c r="M24" s="195"/>
    </row>
    <row r="25" spans="1:13" ht="17.25" customHeight="1">
      <c r="A25" s="196"/>
      <c r="B25" s="7"/>
      <c r="C25" s="7"/>
      <c r="D25" s="7"/>
      <c r="E25" s="7"/>
      <c r="F25" s="7"/>
      <c r="G25" s="7"/>
      <c r="H25" s="7"/>
      <c r="I25" s="8"/>
      <c r="J25" s="190" t="str">
        <f>IF(SUM(D25:I28)=0," ",SUM(D25:I28))</f>
        <v xml:space="preserve"> </v>
      </c>
      <c r="K25" s="193" t="str">
        <f>IF(MAXA($J$5:$J$28)=J25,"○"," ")</f>
        <v xml:space="preserve"> </v>
      </c>
      <c r="L25" s="195" t="str">
        <f>IF(K25="○",A25,"")</f>
        <v/>
      </c>
      <c r="M25" s="195" t="str">
        <f>IF(K25="○",J25,"")</f>
        <v/>
      </c>
    </row>
    <row r="26" spans="1:13" ht="17.25" customHeight="1">
      <c r="A26" s="196"/>
      <c r="B26" s="9"/>
      <c r="C26" s="9"/>
      <c r="D26" s="9"/>
      <c r="E26" s="9"/>
      <c r="F26" s="9"/>
      <c r="G26" s="9"/>
      <c r="H26" s="9"/>
      <c r="I26" s="10"/>
      <c r="J26" s="191"/>
      <c r="K26" s="194"/>
      <c r="L26" s="195"/>
      <c r="M26" s="195"/>
    </row>
    <row r="27" spans="1:13" ht="17.25" customHeight="1">
      <c r="A27" s="196"/>
      <c r="B27" s="9"/>
      <c r="C27" s="9"/>
      <c r="D27" s="9"/>
      <c r="E27" s="9"/>
      <c r="F27" s="9"/>
      <c r="G27" s="9"/>
      <c r="H27" s="9"/>
      <c r="I27" s="10"/>
      <c r="J27" s="191"/>
      <c r="K27" s="194"/>
      <c r="L27" s="195"/>
      <c r="M27" s="195"/>
    </row>
    <row r="28" spans="1:13" ht="17.25" customHeight="1" thickBot="1">
      <c r="A28" s="197"/>
      <c r="B28" s="12"/>
      <c r="C28" s="12"/>
      <c r="D28" s="12"/>
      <c r="E28" s="12"/>
      <c r="F28" s="12"/>
      <c r="G28" s="12"/>
      <c r="H28" s="12"/>
      <c r="I28" s="13"/>
      <c r="J28" s="191"/>
      <c r="K28" s="194"/>
      <c r="L28" s="195"/>
      <c r="M28" s="195"/>
    </row>
    <row r="29" spans="1:13" ht="18.75" customHeight="1" thickBot="1">
      <c r="A29" s="198" t="s">
        <v>102</v>
      </c>
      <c r="B29" s="199"/>
      <c r="C29" s="199"/>
      <c r="D29" s="87" t="str">
        <f>IF(SUM(D5:D28)=0," ",SUM(D5:D28))</f>
        <v xml:space="preserve"> </v>
      </c>
      <c r="E29" s="87">
        <f t="shared" ref="E29:J29" si="0">IF(SUM(E5:E28)=0," ",SUM(E5:E28))</f>
        <v>35</v>
      </c>
      <c r="F29" s="87">
        <f t="shared" si="0"/>
        <v>34</v>
      </c>
      <c r="G29" s="87">
        <f t="shared" si="0"/>
        <v>33</v>
      </c>
      <c r="H29" s="87">
        <f t="shared" si="0"/>
        <v>33</v>
      </c>
      <c r="I29" s="88">
        <f t="shared" si="0"/>
        <v>33</v>
      </c>
      <c r="J29" s="85">
        <f t="shared" si="0"/>
        <v>168</v>
      </c>
      <c r="K29" s="86" t="s">
        <v>16</v>
      </c>
      <c r="L29" s="14"/>
    </row>
    <row r="30" spans="1:13">
      <c r="A30" t="s">
        <v>18</v>
      </c>
    </row>
    <row r="31" spans="1:13">
      <c r="A31" t="s">
        <v>23</v>
      </c>
    </row>
  </sheetData>
  <sheetProtection insertColumns="0" insertRows="0"/>
  <mergeCells count="35">
    <mergeCell ref="A29:C29"/>
    <mergeCell ref="A21:A24"/>
    <mergeCell ref="J21:J24"/>
    <mergeCell ref="K21:K24"/>
    <mergeCell ref="L21:L24"/>
    <mergeCell ref="M21:M24"/>
    <mergeCell ref="A25:A28"/>
    <mergeCell ref="J25:J28"/>
    <mergeCell ref="K25:K28"/>
    <mergeCell ref="L25:L28"/>
    <mergeCell ref="M25:M28"/>
    <mergeCell ref="A13:A16"/>
    <mergeCell ref="J13:J16"/>
    <mergeCell ref="K13:K16"/>
    <mergeCell ref="L13:L16"/>
    <mergeCell ref="M13:M16"/>
    <mergeCell ref="A17:A20"/>
    <mergeCell ref="J17:J20"/>
    <mergeCell ref="K17:K20"/>
    <mergeCell ref="L17:L20"/>
    <mergeCell ref="M17:M20"/>
    <mergeCell ref="L5:L8"/>
    <mergeCell ref="M5:M8"/>
    <mergeCell ref="A9:A12"/>
    <mergeCell ref="J9:J12"/>
    <mergeCell ref="K9:K12"/>
    <mergeCell ref="L9:L12"/>
    <mergeCell ref="M9:M12"/>
    <mergeCell ref="J1:K1"/>
    <mergeCell ref="A2:K2"/>
    <mergeCell ref="D3:E3"/>
    <mergeCell ref="G3:K3"/>
    <mergeCell ref="A5:A8"/>
    <mergeCell ref="J5:J8"/>
    <mergeCell ref="K5:K8"/>
  </mergeCells>
  <phoneticPr fontId="1"/>
  <pageMargins left="0.59055118110236227" right="0.59055118110236227" top="0.78740157480314965" bottom="0.78740157480314965" header="0.51181102362204722" footer="0.51181102362204722"/>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zoomScaleNormal="100" workbookViewId="0">
      <pane xSplit="1" ySplit="5" topLeftCell="B6" activePane="bottomRight" state="frozen"/>
      <selection pane="topRight" activeCell="B1" sqref="B1"/>
      <selection pane="bottomLeft" activeCell="A6" sqref="A6"/>
      <selection pane="bottomRight" activeCell="D5" sqref="D5:I5"/>
    </sheetView>
  </sheetViews>
  <sheetFormatPr defaultRowHeight="13.5"/>
  <cols>
    <col min="1" max="1" width="29.5" customWidth="1"/>
    <col min="2" max="2" width="14.125" customWidth="1"/>
    <col min="3" max="3" width="26.125" customWidth="1"/>
    <col min="4" max="9" width="7.875" customWidth="1"/>
    <col min="10" max="10" width="9.875" customWidth="1"/>
    <col min="11" max="11" width="8" bestFit="1" customWidth="1"/>
    <col min="12" max="12" width="8" hidden="1" customWidth="1"/>
    <col min="13" max="13" width="9" hidden="1" customWidth="1"/>
  </cols>
  <sheetData>
    <row r="1" spans="1:13">
      <c r="J1" s="186" t="s">
        <v>79</v>
      </c>
      <c r="K1" s="186"/>
      <c r="L1" s="51"/>
    </row>
    <row r="2" spans="1:13" ht="18.75">
      <c r="A2" s="187" t="s">
        <v>78</v>
      </c>
      <c r="B2" s="187"/>
      <c r="C2" s="187"/>
      <c r="D2" s="187"/>
      <c r="E2" s="187"/>
      <c r="F2" s="187"/>
      <c r="G2" s="187"/>
      <c r="H2" s="187"/>
      <c r="I2" s="187"/>
      <c r="J2" s="187"/>
      <c r="K2" s="187"/>
    </row>
    <row r="3" spans="1:13" ht="20.25" customHeight="1" thickBot="1">
      <c r="A3" t="s">
        <v>97</v>
      </c>
      <c r="C3" s="14" t="s">
        <v>0</v>
      </c>
      <c r="D3" s="188">
        <f>IF(別紙1_記入例!$B$4=0,"",別紙1_記入例!$B$4)</f>
        <v>1234567890</v>
      </c>
      <c r="E3" s="188"/>
      <c r="F3" s="58" t="s">
        <v>1</v>
      </c>
      <c r="G3" s="188" t="str">
        <f>IF(別紙1_記入例!$F$4=0,"",別紙1_記入例!$F$4)</f>
        <v>居宅介護支援はにゅう</v>
      </c>
      <c r="H3" s="188"/>
      <c r="I3" s="188"/>
      <c r="J3" s="188"/>
      <c r="K3" s="188"/>
      <c r="L3" s="53"/>
    </row>
    <row r="4" spans="1:13">
      <c r="A4" s="200" t="s">
        <v>3</v>
      </c>
      <c r="B4" s="202" t="s">
        <v>0</v>
      </c>
      <c r="C4" s="202" t="s">
        <v>1</v>
      </c>
      <c r="D4" s="203" t="s">
        <v>77</v>
      </c>
      <c r="E4" s="204"/>
      <c r="F4" s="204"/>
      <c r="G4" s="204"/>
      <c r="H4" s="204"/>
      <c r="I4" s="205"/>
      <c r="J4" s="206" t="s">
        <v>20</v>
      </c>
      <c r="K4" s="208" t="s">
        <v>21</v>
      </c>
      <c r="L4" s="46"/>
    </row>
    <row r="5" spans="1:13">
      <c r="A5" s="201"/>
      <c r="B5" s="174"/>
      <c r="C5" s="174"/>
      <c r="D5" s="89" t="str">
        <f>別紙1_記入例!C63</f>
        <v>2018年3月</v>
      </c>
      <c r="E5" s="89" t="str">
        <f>別紙1_記入例!D63</f>
        <v>2018年4月</v>
      </c>
      <c r="F5" s="89" t="str">
        <f>別紙1_記入例!E63</f>
        <v>2018年5月</v>
      </c>
      <c r="G5" s="89" t="str">
        <f>別紙1_記入例!F63</f>
        <v>2018年6月</v>
      </c>
      <c r="H5" s="89" t="str">
        <f>別紙1_記入例!G63</f>
        <v>2018年7月</v>
      </c>
      <c r="I5" s="89" t="str">
        <f>別紙1_記入例!H63</f>
        <v>2018年8月</v>
      </c>
      <c r="J5" s="207"/>
      <c r="K5" s="209"/>
      <c r="L5" s="46" t="s">
        <v>98</v>
      </c>
      <c r="M5" t="s">
        <v>99</v>
      </c>
    </row>
    <row r="6" spans="1:13" ht="17.25" customHeight="1">
      <c r="A6" s="189" t="s">
        <v>29</v>
      </c>
      <c r="B6" s="96">
        <v>1176543200</v>
      </c>
      <c r="C6" s="96" t="s">
        <v>110</v>
      </c>
      <c r="D6" s="98"/>
      <c r="E6" s="96">
        <v>5</v>
      </c>
      <c r="F6" s="96">
        <v>4</v>
      </c>
      <c r="G6" s="96">
        <v>4</v>
      </c>
      <c r="H6" s="96">
        <v>3</v>
      </c>
      <c r="I6" s="100">
        <v>3</v>
      </c>
      <c r="J6" s="190">
        <f>IF(SUM(D6:I9)=0," ",SUM(D6:I9))</f>
        <v>46</v>
      </c>
      <c r="K6" s="193" t="str">
        <f>IF(MAXA($J$6:$J$29)=J6,"○"," ")</f>
        <v>○</v>
      </c>
      <c r="L6" s="195" t="str">
        <f>IF(K6="○",A6,"")</f>
        <v>（株）こばとん</v>
      </c>
      <c r="M6" s="195">
        <f>IF(K6="○",J6,"")</f>
        <v>46</v>
      </c>
    </row>
    <row r="7" spans="1:13" ht="17.25" customHeight="1">
      <c r="A7" s="189"/>
      <c r="B7" s="97">
        <v>1176666666</v>
      </c>
      <c r="C7" s="97" t="s">
        <v>111</v>
      </c>
      <c r="D7" s="98"/>
      <c r="E7" s="97">
        <v>6</v>
      </c>
      <c r="F7" s="97">
        <v>6</v>
      </c>
      <c r="G7" s="97">
        <v>5</v>
      </c>
      <c r="H7" s="97">
        <v>5</v>
      </c>
      <c r="I7" s="101">
        <v>5</v>
      </c>
      <c r="J7" s="191"/>
      <c r="K7" s="194"/>
      <c r="L7" s="195"/>
      <c r="M7" s="195"/>
    </row>
    <row r="8" spans="1:13" ht="17.25" customHeight="1">
      <c r="A8" s="189"/>
      <c r="B8" s="97"/>
      <c r="C8" s="97"/>
      <c r="D8" s="97"/>
      <c r="E8" s="97"/>
      <c r="F8" s="97"/>
      <c r="G8" s="97"/>
      <c r="H8" s="97"/>
      <c r="I8" s="101"/>
      <c r="J8" s="191"/>
      <c r="K8" s="194"/>
      <c r="L8" s="195"/>
      <c r="M8" s="195"/>
    </row>
    <row r="9" spans="1:13" ht="17.25" customHeight="1">
      <c r="A9" s="189"/>
      <c r="B9" s="99"/>
      <c r="C9" s="99"/>
      <c r="D9" s="99"/>
      <c r="E9" s="99"/>
      <c r="F9" s="99"/>
      <c r="G9" s="99"/>
      <c r="H9" s="99"/>
      <c r="I9" s="102"/>
      <c r="J9" s="192"/>
      <c r="K9" s="194"/>
      <c r="L9" s="195"/>
      <c r="M9" s="195"/>
    </row>
    <row r="10" spans="1:13" ht="17.25" customHeight="1">
      <c r="A10" s="189" t="s">
        <v>30</v>
      </c>
      <c r="B10" s="96">
        <v>1175555555</v>
      </c>
      <c r="C10" s="96" t="s">
        <v>31</v>
      </c>
      <c r="D10" s="96"/>
      <c r="E10" s="96">
        <v>3</v>
      </c>
      <c r="F10" s="96">
        <v>3</v>
      </c>
      <c r="G10" s="96">
        <v>3</v>
      </c>
      <c r="H10" s="96">
        <v>4</v>
      </c>
      <c r="I10" s="100">
        <v>4</v>
      </c>
      <c r="J10" s="190">
        <f>IF(SUM(D10:I13)=0," ",SUM(D10:I13))</f>
        <v>17</v>
      </c>
      <c r="K10" s="193" t="str">
        <f>IF(MAXA($J$6:$J$29)=J10,"○"," ")</f>
        <v xml:space="preserve"> </v>
      </c>
      <c r="L10" s="195" t="str">
        <f>IF(K10="○",A10,"")</f>
        <v/>
      </c>
      <c r="M10" s="195" t="str">
        <f>IF(K10="○",J10,"")</f>
        <v/>
      </c>
    </row>
    <row r="11" spans="1:13" ht="17.25" customHeight="1">
      <c r="A11" s="189"/>
      <c r="B11" s="97"/>
      <c r="C11" s="97"/>
      <c r="D11" s="97"/>
      <c r="E11" s="97"/>
      <c r="F11" s="97"/>
      <c r="G11" s="97"/>
      <c r="H11" s="97"/>
      <c r="I11" s="101"/>
      <c r="J11" s="191"/>
      <c r="K11" s="194"/>
      <c r="L11" s="195"/>
      <c r="M11" s="195"/>
    </row>
    <row r="12" spans="1:13" ht="17.25" customHeight="1">
      <c r="A12" s="189"/>
      <c r="B12" s="97"/>
      <c r="C12" s="97"/>
      <c r="D12" s="97"/>
      <c r="E12" s="97"/>
      <c r="F12" s="97"/>
      <c r="G12" s="97"/>
      <c r="H12" s="97"/>
      <c r="I12" s="101"/>
      <c r="J12" s="191"/>
      <c r="K12" s="194"/>
      <c r="L12" s="195"/>
      <c r="M12" s="195"/>
    </row>
    <row r="13" spans="1:13" ht="17.25" customHeight="1">
      <c r="A13" s="189"/>
      <c r="B13" s="99"/>
      <c r="C13" s="99"/>
      <c r="D13" s="99"/>
      <c r="E13" s="99"/>
      <c r="F13" s="99"/>
      <c r="G13" s="99"/>
      <c r="H13" s="99"/>
      <c r="I13" s="102"/>
      <c r="J13" s="192"/>
      <c r="K13" s="194"/>
      <c r="L13" s="195"/>
      <c r="M13" s="195"/>
    </row>
    <row r="14" spans="1:13" ht="17.25" customHeight="1">
      <c r="A14" s="196"/>
      <c r="B14" s="7"/>
      <c r="C14" s="7"/>
      <c r="D14" s="7"/>
      <c r="E14" s="7"/>
      <c r="F14" s="7"/>
      <c r="G14" s="7"/>
      <c r="H14" s="7"/>
      <c r="I14" s="8"/>
      <c r="J14" s="190" t="str">
        <f>IF(SUM(D14:I17)=0," ",SUM(D14:I17))</f>
        <v xml:space="preserve"> </v>
      </c>
      <c r="K14" s="193" t="str">
        <f>IF(MAXA($J$6:$J$29)=J14,"○"," ")</f>
        <v xml:space="preserve"> </v>
      </c>
      <c r="L14" s="195" t="str">
        <f>IF(K14="○",A14,"")</f>
        <v/>
      </c>
      <c r="M14" s="195" t="str">
        <f>IF(K14="○",J14,"")</f>
        <v/>
      </c>
    </row>
    <row r="15" spans="1:13" ht="17.25" customHeight="1">
      <c r="A15" s="196"/>
      <c r="B15" s="9"/>
      <c r="C15" s="9"/>
      <c r="D15" s="9"/>
      <c r="E15" s="9"/>
      <c r="F15" s="9"/>
      <c r="G15" s="9"/>
      <c r="H15" s="9"/>
      <c r="I15" s="10"/>
      <c r="J15" s="191"/>
      <c r="K15" s="194"/>
      <c r="L15" s="195"/>
      <c r="M15" s="195"/>
    </row>
    <row r="16" spans="1:13" ht="17.25" customHeight="1">
      <c r="A16" s="196"/>
      <c r="B16" s="9"/>
      <c r="C16" s="9"/>
      <c r="D16" s="9"/>
      <c r="E16" s="9"/>
      <c r="F16" s="9"/>
      <c r="G16" s="9"/>
      <c r="H16" s="9"/>
      <c r="I16" s="10"/>
      <c r="J16" s="191"/>
      <c r="K16" s="194"/>
      <c r="L16" s="195"/>
      <c r="M16" s="195"/>
    </row>
    <row r="17" spans="1:13" ht="17.25" customHeight="1">
      <c r="A17" s="196"/>
      <c r="B17" s="11"/>
      <c r="C17" s="11"/>
      <c r="D17" s="11"/>
      <c r="E17" s="11"/>
      <c r="F17" s="11"/>
      <c r="G17" s="11"/>
      <c r="H17" s="11"/>
      <c r="I17" s="5"/>
      <c r="J17" s="191"/>
      <c r="K17" s="194"/>
      <c r="L17" s="195"/>
      <c r="M17" s="195"/>
    </row>
    <row r="18" spans="1:13" ht="17.25" customHeight="1">
      <c r="A18" s="196"/>
      <c r="B18" s="7"/>
      <c r="C18" s="7"/>
      <c r="D18" s="7"/>
      <c r="E18" s="7"/>
      <c r="F18" s="7"/>
      <c r="G18" s="7"/>
      <c r="H18" s="7"/>
      <c r="I18" s="8"/>
      <c r="J18" s="190" t="str">
        <f>IF(SUM(D18:I21)=0," ",SUM(D18:I21))</f>
        <v xml:space="preserve"> </v>
      </c>
      <c r="K18" s="193" t="str">
        <f>IF(MAXA($J$6:$J$29)=J18,"○"," ")</f>
        <v xml:space="preserve"> </v>
      </c>
      <c r="L18" s="195" t="str">
        <f>IF(K18="○",A18,"")</f>
        <v/>
      </c>
      <c r="M18" s="195" t="str">
        <f>IF(K18="○",J18,"")</f>
        <v/>
      </c>
    </row>
    <row r="19" spans="1:13" ht="17.25" customHeight="1">
      <c r="A19" s="196"/>
      <c r="B19" s="9"/>
      <c r="C19" s="9"/>
      <c r="D19" s="9"/>
      <c r="E19" s="9"/>
      <c r="F19" s="9"/>
      <c r="G19" s="9"/>
      <c r="H19" s="9"/>
      <c r="I19" s="10"/>
      <c r="J19" s="191"/>
      <c r="K19" s="194"/>
      <c r="L19" s="195"/>
      <c r="M19" s="195"/>
    </row>
    <row r="20" spans="1:13" ht="17.25" customHeight="1">
      <c r="A20" s="196"/>
      <c r="B20" s="9"/>
      <c r="C20" s="9"/>
      <c r="D20" s="9"/>
      <c r="E20" s="9"/>
      <c r="F20" s="9"/>
      <c r="G20" s="9"/>
      <c r="H20" s="9"/>
      <c r="I20" s="10"/>
      <c r="J20" s="191"/>
      <c r="K20" s="194"/>
      <c r="L20" s="195"/>
      <c r="M20" s="195"/>
    </row>
    <row r="21" spans="1:13" ht="17.25" customHeight="1">
      <c r="A21" s="196"/>
      <c r="B21" s="11"/>
      <c r="C21" s="11"/>
      <c r="D21" s="11"/>
      <c r="E21" s="11"/>
      <c r="F21" s="11"/>
      <c r="G21" s="11"/>
      <c r="H21" s="11"/>
      <c r="I21" s="5"/>
      <c r="J21" s="191"/>
      <c r="K21" s="194"/>
      <c r="L21" s="195"/>
      <c r="M21" s="195"/>
    </row>
    <row r="22" spans="1:13" ht="17.25" customHeight="1">
      <c r="A22" s="196"/>
      <c r="B22" s="7"/>
      <c r="C22" s="7"/>
      <c r="D22" s="7"/>
      <c r="E22" s="7"/>
      <c r="F22" s="7"/>
      <c r="G22" s="7"/>
      <c r="H22" s="7"/>
      <c r="I22" s="8"/>
      <c r="J22" s="190" t="str">
        <f>IF(SUM(D22:I25)=0," ",SUM(D22:I25))</f>
        <v xml:space="preserve"> </v>
      </c>
      <c r="K22" s="193" t="str">
        <f>IF(MAXA($J$6:$J$29)=J22,"○"," ")</f>
        <v xml:space="preserve"> </v>
      </c>
      <c r="L22" s="195" t="str">
        <f>IF(K22="○",A22,"")</f>
        <v/>
      </c>
      <c r="M22" s="195" t="str">
        <f>IF(K22="○",J22,"")</f>
        <v/>
      </c>
    </row>
    <row r="23" spans="1:13" ht="17.25" customHeight="1">
      <c r="A23" s="196"/>
      <c r="B23" s="9"/>
      <c r="C23" s="9"/>
      <c r="D23" s="9"/>
      <c r="E23" s="9"/>
      <c r="F23" s="9"/>
      <c r="G23" s="9"/>
      <c r="H23" s="9"/>
      <c r="I23" s="10"/>
      <c r="J23" s="191"/>
      <c r="K23" s="194"/>
      <c r="L23" s="195"/>
      <c r="M23" s="195"/>
    </row>
    <row r="24" spans="1:13" ht="17.25" customHeight="1">
      <c r="A24" s="196"/>
      <c r="B24" s="9"/>
      <c r="C24" s="9"/>
      <c r="D24" s="9"/>
      <c r="E24" s="9"/>
      <c r="F24" s="9"/>
      <c r="G24" s="9"/>
      <c r="H24" s="9"/>
      <c r="I24" s="10"/>
      <c r="J24" s="191"/>
      <c r="K24" s="194"/>
      <c r="L24" s="195"/>
      <c r="M24" s="195"/>
    </row>
    <row r="25" spans="1:13" ht="17.25" customHeight="1">
      <c r="A25" s="196"/>
      <c r="B25" s="11"/>
      <c r="C25" s="11"/>
      <c r="D25" s="11"/>
      <c r="E25" s="11"/>
      <c r="F25" s="11"/>
      <c r="G25" s="11"/>
      <c r="H25" s="11"/>
      <c r="I25" s="5"/>
      <c r="J25" s="191"/>
      <c r="K25" s="194"/>
      <c r="L25" s="195"/>
      <c r="M25" s="195"/>
    </row>
    <row r="26" spans="1:13" ht="17.25" customHeight="1">
      <c r="A26" s="196"/>
      <c r="B26" s="7"/>
      <c r="C26" s="7"/>
      <c r="D26" s="7"/>
      <c r="E26" s="7"/>
      <c r="F26" s="7"/>
      <c r="G26" s="7"/>
      <c r="H26" s="7"/>
      <c r="I26" s="8"/>
      <c r="J26" s="190" t="str">
        <f>IF(SUM(D26:I29)=0," ",SUM(D26:I29))</f>
        <v xml:space="preserve"> </v>
      </c>
      <c r="K26" s="193" t="str">
        <f>IF(MAXA($J$6:$J$29)=J26,"○"," ")</f>
        <v xml:space="preserve"> </v>
      </c>
      <c r="L26" s="195" t="str">
        <f>IF(K26="○",A26,"")</f>
        <v/>
      </c>
      <c r="M26" s="195" t="str">
        <f>IF(K26="○",J26,"")</f>
        <v/>
      </c>
    </row>
    <row r="27" spans="1:13" ht="17.25" customHeight="1">
      <c r="A27" s="196"/>
      <c r="B27" s="9"/>
      <c r="C27" s="9"/>
      <c r="D27" s="9"/>
      <c r="E27" s="9"/>
      <c r="F27" s="9"/>
      <c r="G27" s="9"/>
      <c r="H27" s="9"/>
      <c r="I27" s="10"/>
      <c r="J27" s="191"/>
      <c r="K27" s="194"/>
      <c r="L27" s="195"/>
      <c r="M27" s="195"/>
    </row>
    <row r="28" spans="1:13" ht="17.25" customHeight="1">
      <c r="A28" s="196"/>
      <c r="B28" s="9"/>
      <c r="C28" s="9"/>
      <c r="D28" s="9"/>
      <c r="E28" s="9"/>
      <c r="F28" s="9"/>
      <c r="G28" s="9"/>
      <c r="H28" s="9"/>
      <c r="I28" s="10"/>
      <c r="J28" s="191"/>
      <c r="K28" s="194"/>
      <c r="L28" s="195"/>
      <c r="M28" s="195"/>
    </row>
    <row r="29" spans="1:13" ht="17.25" customHeight="1" thickBot="1">
      <c r="A29" s="197"/>
      <c r="B29" s="12"/>
      <c r="C29" s="12"/>
      <c r="D29" s="12"/>
      <c r="E29" s="12"/>
      <c r="F29" s="12"/>
      <c r="G29" s="12"/>
      <c r="H29" s="12"/>
      <c r="I29" s="13"/>
      <c r="J29" s="191"/>
      <c r="K29" s="194"/>
      <c r="L29" s="195"/>
      <c r="M29" s="195"/>
    </row>
    <row r="30" spans="1:13" ht="32.25" customHeight="1" thickBot="1">
      <c r="A30" s="210" t="s">
        <v>101</v>
      </c>
      <c r="B30" s="199"/>
      <c r="C30" s="199"/>
      <c r="D30" s="87" t="str">
        <f>IF(SUM(D6:D29)=0," ",SUM(D6:D29))</f>
        <v xml:space="preserve"> </v>
      </c>
      <c r="E30" s="87">
        <f>IF(SUM(E6:E29)=0," ",SUM(E6:E29))</f>
        <v>14</v>
      </c>
      <c r="F30" s="87">
        <f t="shared" ref="F30:J30" si="0">IF(SUM(F6:F29)=0," ",SUM(F6:F29))</f>
        <v>13</v>
      </c>
      <c r="G30" s="87">
        <f t="shared" si="0"/>
        <v>12</v>
      </c>
      <c r="H30" s="87">
        <f t="shared" si="0"/>
        <v>12</v>
      </c>
      <c r="I30" s="88">
        <f t="shared" si="0"/>
        <v>12</v>
      </c>
      <c r="J30" s="85">
        <f t="shared" si="0"/>
        <v>63</v>
      </c>
      <c r="K30" s="86" t="s">
        <v>16</v>
      </c>
      <c r="L30" s="14"/>
    </row>
    <row r="31" spans="1:13">
      <c r="A31" t="s">
        <v>18</v>
      </c>
    </row>
    <row r="32" spans="1:13">
      <c r="A32" t="s">
        <v>23</v>
      </c>
    </row>
  </sheetData>
  <sheetProtection insertColumns="0" insertRows="0"/>
  <mergeCells count="41">
    <mergeCell ref="A30:C30"/>
    <mergeCell ref="A22:A25"/>
    <mergeCell ref="J22:J25"/>
    <mergeCell ref="K22:K25"/>
    <mergeCell ref="L22:L25"/>
    <mergeCell ref="M22:M25"/>
    <mergeCell ref="A26:A29"/>
    <mergeCell ref="J26:J29"/>
    <mergeCell ref="K26:K29"/>
    <mergeCell ref="L26:L29"/>
    <mergeCell ref="M26:M29"/>
    <mergeCell ref="A14:A17"/>
    <mergeCell ref="J14:J17"/>
    <mergeCell ref="K14:K17"/>
    <mergeCell ref="L14:L17"/>
    <mergeCell ref="M14:M17"/>
    <mergeCell ref="A18:A21"/>
    <mergeCell ref="J18:J21"/>
    <mergeCell ref="K18:K21"/>
    <mergeCell ref="L18:L21"/>
    <mergeCell ref="M18:M21"/>
    <mergeCell ref="A6:A9"/>
    <mergeCell ref="J6:J9"/>
    <mergeCell ref="K6:K9"/>
    <mergeCell ref="L6:L9"/>
    <mergeCell ref="M6:M9"/>
    <mergeCell ref="A10:A13"/>
    <mergeCell ref="J10:J13"/>
    <mergeCell ref="K10:K13"/>
    <mergeCell ref="L10:L13"/>
    <mergeCell ref="M10:M13"/>
    <mergeCell ref="J1:K1"/>
    <mergeCell ref="A2:K2"/>
    <mergeCell ref="D3:E3"/>
    <mergeCell ref="G3:K3"/>
    <mergeCell ref="A4:A5"/>
    <mergeCell ref="B4:B5"/>
    <mergeCell ref="C4:C5"/>
    <mergeCell ref="D4:I4"/>
    <mergeCell ref="J4:J5"/>
    <mergeCell ref="K4:K5"/>
  </mergeCells>
  <phoneticPr fontId="1"/>
  <pageMargins left="0.59055118110236227" right="0.59055118110236227" top="0.78740157480314965" bottom="0.78740157480314965" header="0.51181102362204722" footer="0.51181102362204722"/>
  <pageSetup paperSize="9" scale="96"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zoomScale="85" zoomScaleNormal="85" workbookViewId="0">
      <selection activeCell="C8" sqref="C8:H8"/>
    </sheetView>
  </sheetViews>
  <sheetFormatPr defaultRowHeight="13.5"/>
  <cols>
    <col min="2" max="2" width="11.75" customWidth="1"/>
    <col min="3" max="9" width="15.625" customWidth="1"/>
  </cols>
  <sheetData>
    <row r="1" spans="1:9" ht="14.25">
      <c r="G1" s="222" t="s">
        <v>81</v>
      </c>
      <c r="H1" s="222"/>
      <c r="I1" s="222"/>
    </row>
    <row r="2" spans="1:9" ht="3" customHeight="1">
      <c r="A2" s="41"/>
      <c r="B2" s="41"/>
      <c r="C2" s="41"/>
      <c r="D2" s="41"/>
      <c r="E2" s="41"/>
      <c r="F2" s="41"/>
      <c r="G2" s="41"/>
      <c r="H2" s="41"/>
      <c r="I2" s="41"/>
    </row>
    <row r="3" spans="1:9" s="2" customFormat="1" ht="10.5" customHeight="1">
      <c r="A3" s="187" t="s">
        <v>82</v>
      </c>
      <c r="B3" s="187"/>
      <c r="C3" s="187"/>
      <c r="D3" s="187"/>
      <c r="E3" s="187"/>
      <c r="F3" s="187"/>
      <c r="G3" s="187"/>
      <c r="H3" s="187"/>
      <c r="I3" s="187"/>
    </row>
    <row r="4" spans="1:9" s="2" customFormat="1" ht="9.75" customHeight="1">
      <c r="A4" s="187"/>
      <c r="B4" s="187"/>
      <c r="C4" s="187"/>
      <c r="D4" s="187"/>
      <c r="E4" s="187"/>
      <c r="F4" s="187"/>
      <c r="G4" s="187"/>
      <c r="H4" s="187"/>
      <c r="I4" s="187"/>
    </row>
    <row r="5" spans="1:9" ht="3.75" customHeight="1" thickBot="1">
      <c r="A5" s="38"/>
      <c r="B5" s="38"/>
      <c r="C5" s="38"/>
      <c r="D5" s="38"/>
      <c r="E5" s="38"/>
      <c r="F5" s="38"/>
      <c r="G5" s="38"/>
      <c r="H5" s="38"/>
      <c r="I5" s="38"/>
    </row>
    <row r="6" spans="1:9" ht="19.5" customHeight="1" thickBot="1">
      <c r="A6" s="198" t="s">
        <v>3</v>
      </c>
      <c r="B6" s="199"/>
      <c r="C6" s="223" t="s">
        <v>89</v>
      </c>
      <c r="D6" s="223"/>
      <c r="E6" s="223"/>
      <c r="F6" s="224"/>
      <c r="G6" s="29"/>
      <c r="H6" s="29"/>
      <c r="I6" s="29"/>
    </row>
    <row r="7" spans="1:9" ht="6" customHeight="1" thickBot="1">
      <c r="A7" s="38"/>
      <c r="B7" s="38"/>
      <c r="C7" s="38"/>
      <c r="D7" s="38"/>
      <c r="E7" s="38"/>
      <c r="F7" s="38"/>
      <c r="G7" s="38"/>
      <c r="H7" s="38"/>
    </row>
    <row r="8" spans="1:9" ht="18.75" customHeight="1">
      <c r="A8" s="225"/>
      <c r="B8" s="226"/>
      <c r="C8" s="108" t="s">
        <v>114</v>
      </c>
      <c r="D8" s="108" t="s">
        <v>115</v>
      </c>
      <c r="E8" s="108" t="s">
        <v>116</v>
      </c>
      <c r="F8" s="108" t="s">
        <v>117</v>
      </c>
      <c r="G8" s="108" t="s">
        <v>118</v>
      </c>
      <c r="H8" s="108" t="s">
        <v>119</v>
      </c>
      <c r="I8" s="42" t="s">
        <v>83</v>
      </c>
    </row>
    <row r="9" spans="1:9" ht="32.25" customHeight="1">
      <c r="A9" s="129" t="s">
        <v>84</v>
      </c>
      <c r="B9" s="119"/>
      <c r="C9" s="104"/>
      <c r="D9" s="104">
        <v>32</v>
      </c>
      <c r="E9" s="104">
        <v>31</v>
      </c>
      <c r="F9" s="104">
        <v>30</v>
      </c>
      <c r="G9" s="104">
        <v>29</v>
      </c>
      <c r="H9" s="104">
        <v>29</v>
      </c>
      <c r="I9" s="105">
        <f>SUM(C9:H9)</f>
        <v>151</v>
      </c>
    </row>
    <row r="10" spans="1:9" ht="37.5" customHeight="1" thickBot="1">
      <c r="A10" s="211" t="s">
        <v>85</v>
      </c>
      <c r="B10" s="212"/>
      <c r="C10" s="106"/>
      <c r="D10" s="106">
        <v>11</v>
      </c>
      <c r="E10" s="106">
        <v>10</v>
      </c>
      <c r="F10" s="106">
        <v>9</v>
      </c>
      <c r="G10" s="106">
        <v>8</v>
      </c>
      <c r="H10" s="106">
        <v>8</v>
      </c>
      <c r="I10" s="107">
        <f>SUM(C10:H10)</f>
        <v>46</v>
      </c>
    </row>
    <row r="11" spans="1:9" ht="21.75" customHeight="1" thickTop="1" thickBot="1">
      <c r="A11" s="213" t="s">
        <v>86</v>
      </c>
      <c r="B11" s="214"/>
      <c r="C11" s="43">
        <f t="shared" ref="C11:I11" si="0">C9-C10</f>
        <v>0</v>
      </c>
      <c r="D11" s="43">
        <f t="shared" si="0"/>
        <v>21</v>
      </c>
      <c r="E11" s="43">
        <f t="shared" si="0"/>
        <v>21</v>
      </c>
      <c r="F11" s="43">
        <f t="shared" si="0"/>
        <v>21</v>
      </c>
      <c r="G11" s="43">
        <f t="shared" si="0"/>
        <v>21</v>
      </c>
      <c r="H11" s="43">
        <f t="shared" si="0"/>
        <v>21</v>
      </c>
      <c r="I11" s="44">
        <f t="shared" si="0"/>
        <v>105</v>
      </c>
    </row>
    <row r="12" spans="1:9" ht="15" customHeight="1">
      <c r="A12" s="163" t="s">
        <v>87</v>
      </c>
      <c r="B12" s="215"/>
      <c r="C12" s="103" t="s">
        <v>90</v>
      </c>
      <c r="D12" s="103" t="s">
        <v>90</v>
      </c>
      <c r="E12" s="103" t="s">
        <v>90</v>
      </c>
      <c r="F12" s="103" t="s">
        <v>90</v>
      </c>
      <c r="G12" s="103" t="s">
        <v>90</v>
      </c>
      <c r="H12" s="103" t="s">
        <v>90</v>
      </c>
      <c r="I12" s="219"/>
    </row>
    <row r="13" spans="1:9" ht="15" customHeight="1">
      <c r="A13" s="216"/>
      <c r="B13" s="217"/>
      <c r="C13" s="92" t="s">
        <v>91</v>
      </c>
      <c r="D13" s="92" t="s">
        <v>91</v>
      </c>
      <c r="E13" s="92" t="s">
        <v>91</v>
      </c>
      <c r="F13" s="92" t="s">
        <v>91</v>
      </c>
      <c r="G13" s="92" t="s">
        <v>91</v>
      </c>
      <c r="H13" s="92" t="s">
        <v>91</v>
      </c>
      <c r="I13" s="220"/>
    </row>
    <row r="14" spans="1:9" ht="15" customHeight="1">
      <c r="A14" s="216"/>
      <c r="B14" s="217"/>
      <c r="C14" s="92" t="s">
        <v>92</v>
      </c>
      <c r="D14" s="92" t="s">
        <v>92</v>
      </c>
      <c r="E14" s="92" t="s">
        <v>92</v>
      </c>
      <c r="F14" s="92" t="s">
        <v>92</v>
      </c>
      <c r="G14" s="92" t="s">
        <v>92</v>
      </c>
      <c r="H14" s="92" t="s">
        <v>92</v>
      </c>
      <c r="I14" s="220"/>
    </row>
    <row r="15" spans="1:9" ht="15" customHeight="1">
      <c r="A15" s="216"/>
      <c r="B15" s="217"/>
      <c r="C15" s="92" t="s">
        <v>93</v>
      </c>
      <c r="D15" s="92" t="s">
        <v>93</v>
      </c>
      <c r="E15" s="92" t="s">
        <v>93</v>
      </c>
      <c r="F15" s="92" t="s">
        <v>93</v>
      </c>
      <c r="G15" s="92" t="s">
        <v>93</v>
      </c>
      <c r="H15" s="92" t="s">
        <v>93</v>
      </c>
      <c r="I15" s="220"/>
    </row>
    <row r="16" spans="1:9" ht="15" customHeight="1">
      <c r="A16" s="216"/>
      <c r="B16" s="217"/>
      <c r="C16" s="92" t="s">
        <v>94</v>
      </c>
      <c r="D16" s="92" t="s">
        <v>94</v>
      </c>
      <c r="E16" s="92" t="s">
        <v>94</v>
      </c>
      <c r="F16" s="92" t="s">
        <v>94</v>
      </c>
      <c r="G16" s="92" t="s">
        <v>94</v>
      </c>
      <c r="H16" s="92" t="s">
        <v>94</v>
      </c>
      <c r="I16" s="220"/>
    </row>
    <row r="17" spans="1:9" ht="15" customHeight="1">
      <c r="A17" s="216"/>
      <c r="B17" s="217"/>
      <c r="C17" s="92" t="s">
        <v>95</v>
      </c>
      <c r="D17" s="92" t="s">
        <v>95</v>
      </c>
      <c r="E17" s="92" t="s">
        <v>95</v>
      </c>
      <c r="F17" s="92" t="s">
        <v>95</v>
      </c>
      <c r="G17" s="92" t="s">
        <v>95</v>
      </c>
      <c r="H17" s="92" t="s">
        <v>95</v>
      </c>
      <c r="I17" s="220"/>
    </row>
    <row r="18" spans="1:9" ht="15" customHeight="1">
      <c r="A18" s="216"/>
      <c r="B18" s="217"/>
      <c r="C18" s="16" t="s">
        <v>12</v>
      </c>
      <c r="D18" s="16" t="s">
        <v>12</v>
      </c>
      <c r="E18" s="16" t="s">
        <v>12</v>
      </c>
      <c r="F18" s="16" t="s">
        <v>12</v>
      </c>
      <c r="G18" s="16" t="s">
        <v>12</v>
      </c>
      <c r="H18" s="16" t="s">
        <v>12</v>
      </c>
      <c r="I18" s="220"/>
    </row>
    <row r="19" spans="1:9" ht="15" customHeight="1">
      <c r="A19" s="216"/>
      <c r="B19" s="217"/>
      <c r="C19" s="16" t="s">
        <v>12</v>
      </c>
      <c r="D19" s="16" t="s">
        <v>12</v>
      </c>
      <c r="E19" s="16" t="s">
        <v>12</v>
      </c>
      <c r="F19" s="16" t="s">
        <v>12</v>
      </c>
      <c r="G19" s="16" t="s">
        <v>12</v>
      </c>
      <c r="H19" s="16" t="s">
        <v>12</v>
      </c>
      <c r="I19" s="220"/>
    </row>
    <row r="20" spans="1:9" ht="15" customHeight="1">
      <c r="A20" s="216"/>
      <c r="B20" s="217"/>
      <c r="C20" s="16" t="s">
        <v>12</v>
      </c>
      <c r="D20" s="16" t="s">
        <v>12</v>
      </c>
      <c r="E20" s="16" t="s">
        <v>12</v>
      </c>
      <c r="F20" s="16" t="s">
        <v>12</v>
      </c>
      <c r="G20" s="16" t="s">
        <v>12</v>
      </c>
      <c r="H20" s="16" t="s">
        <v>12</v>
      </c>
      <c r="I20" s="220"/>
    </row>
    <row r="21" spans="1:9" ht="15" customHeight="1">
      <c r="A21" s="216"/>
      <c r="B21" s="217"/>
      <c r="C21" s="16" t="s">
        <v>12</v>
      </c>
      <c r="D21" s="16" t="s">
        <v>12</v>
      </c>
      <c r="E21" s="16" t="s">
        <v>12</v>
      </c>
      <c r="F21" s="16" t="s">
        <v>12</v>
      </c>
      <c r="G21" s="16" t="s">
        <v>12</v>
      </c>
      <c r="H21" s="16" t="s">
        <v>12</v>
      </c>
      <c r="I21" s="220"/>
    </row>
    <row r="22" spans="1:9" ht="15" customHeight="1">
      <c r="A22" s="216"/>
      <c r="B22" s="217"/>
      <c r="C22" s="16" t="s">
        <v>12</v>
      </c>
      <c r="D22" s="16" t="s">
        <v>12</v>
      </c>
      <c r="E22" s="16" t="s">
        <v>12</v>
      </c>
      <c r="F22" s="16" t="s">
        <v>12</v>
      </c>
      <c r="G22" s="16" t="s">
        <v>12</v>
      </c>
      <c r="H22" s="16" t="s">
        <v>12</v>
      </c>
      <c r="I22" s="220"/>
    </row>
    <row r="23" spans="1:9" ht="15" customHeight="1">
      <c r="A23" s="216"/>
      <c r="B23" s="217"/>
      <c r="C23" s="16" t="s">
        <v>12</v>
      </c>
      <c r="D23" s="16" t="s">
        <v>12</v>
      </c>
      <c r="E23" s="16" t="s">
        <v>12</v>
      </c>
      <c r="F23" s="16" t="s">
        <v>12</v>
      </c>
      <c r="G23" s="16" t="s">
        <v>12</v>
      </c>
      <c r="H23" s="16" t="s">
        <v>12</v>
      </c>
      <c r="I23" s="220"/>
    </row>
    <row r="24" spans="1:9" ht="15" customHeight="1">
      <c r="A24" s="216"/>
      <c r="B24" s="217"/>
      <c r="C24" s="16" t="s">
        <v>12</v>
      </c>
      <c r="D24" s="16" t="s">
        <v>12</v>
      </c>
      <c r="E24" s="16" t="s">
        <v>12</v>
      </c>
      <c r="F24" s="16" t="s">
        <v>12</v>
      </c>
      <c r="G24" s="16" t="s">
        <v>12</v>
      </c>
      <c r="H24" s="16" t="s">
        <v>12</v>
      </c>
      <c r="I24" s="220"/>
    </row>
    <row r="25" spans="1:9" ht="15" customHeight="1">
      <c r="A25" s="216"/>
      <c r="B25" s="217"/>
      <c r="C25" s="16" t="s">
        <v>12</v>
      </c>
      <c r="D25" s="16" t="s">
        <v>12</v>
      </c>
      <c r="E25" s="16" t="s">
        <v>12</v>
      </c>
      <c r="F25" s="16" t="s">
        <v>12</v>
      </c>
      <c r="G25" s="16" t="s">
        <v>12</v>
      </c>
      <c r="H25" s="16" t="s">
        <v>12</v>
      </c>
      <c r="I25" s="220"/>
    </row>
    <row r="26" spans="1:9" ht="15" customHeight="1">
      <c r="A26" s="216"/>
      <c r="B26" s="217"/>
      <c r="C26" s="16" t="s">
        <v>12</v>
      </c>
      <c r="D26" s="16" t="s">
        <v>12</v>
      </c>
      <c r="E26" s="16" t="s">
        <v>12</v>
      </c>
      <c r="F26" s="16" t="s">
        <v>12</v>
      </c>
      <c r="G26" s="16" t="s">
        <v>12</v>
      </c>
      <c r="H26" s="16" t="s">
        <v>12</v>
      </c>
      <c r="I26" s="220"/>
    </row>
    <row r="27" spans="1:9" ht="15" customHeight="1">
      <c r="A27" s="216"/>
      <c r="B27" s="217"/>
      <c r="C27" s="16" t="s">
        <v>12</v>
      </c>
      <c r="D27" s="16" t="s">
        <v>12</v>
      </c>
      <c r="E27" s="16" t="s">
        <v>12</v>
      </c>
      <c r="F27" s="16" t="s">
        <v>12</v>
      </c>
      <c r="G27" s="16" t="s">
        <v>12</v>
      </c>
      <c r="H27" s="16" t="s">
        <v>12</v>
      </c>
      <c r="I27" s="220"/>
    </row>
    <row r="28" spans="1:9" ht="15" customHeight="1">
      <c r="A28" s="216"/>
      <c r="B28" s="217"/>
      <c r="C28" s="16" t="s">
        <v>12</v>
      </c>
      <c r="D28" s="16" t="s">
        <v>12</v>
      </c>
      <c r="E28" s="16" t="s">
        <v>12</v>
      </c>
      <c r="F28" s="16" t="s">
        <v>12</v>
      </c>
      <c r="G28" s="16" t="s">
        <v>12</v>
      </c>
      <c r="H28" s="16" t="s">
        <v>12</v>
      </c>
      <c r="I28" s="220"/>
    </row>
    <row r="29" spans="1:9" ht="15" customHeight="1">
      <c r="A29" s="216"/>
      <c r="B29" s="217"/>
      <c r="C29" s="16" t="s">
        <v>12</v>
      </c>
      <c r="D29" s="16" t="s">
        <v>12</v>
      </c>
      <c r="E29" s="16" t="s">
        <v>12</v>
      </c>
      <c r="F29" s="16" t="s">
        <v>12</v>
      </c>
      <c r="G29" s="16" t="s">
        <v>12</v>
      </c>
      <c r="H29" s="16" t="s">
        <v>12</v>
      </c>
      <c r="I29" s="220"/>
    </row>
    <row r="30" spans="1:9" ht="15" customHeight="1">
      <c r="A30" s="216"/>
      <c r="B30" s="217"/>
      <c r="C30" s="16" t="s">
        <v>12</v>
      </c>
      <c r="D30" s="16" t="s">
        <v>12</v>
      </c>
      <c r="E30" s="16" t="s">
        <v>12</v>
      </c>
      <c r="F30" s="16" t="s">
        <v>12</v>
      </c>
      <c r="G30" s="16" t="s">
        <v>12</v>
      </c>
      <c r="H30" s="16" t="s">
        <v>12</v>
      </c>
      <c r="I30" s="220"/>
    </row>
    <row r="31" spans="1:9" ht="15" customHeight="1">
      <c r="A31" s="216"/>
      <c r="B31" s="217"/>
      <c r="C31" s="16" t="s">
        <v>12</v>
      </c>
      <c r="D31" s="16" t="s">
        <v>12</v>
      </c>
      <c r="E31" s="16" t="s">
        <v>12</v>
      </c>
      <c r="F31" s="16" t="s">
        <v>12</v>
      </c>
      <c r="G31" s="16" t="s">
        <v>12</v>
      </c>
      <c r="H31" s="16" t="s">
        <v>12</v>
      </c>
      <c r="I31" s="220"/>
    </row>
    <row r="32" spans="1:9" ht="15" customHeight="1">
      <c r="A32" s="216"/>
      <c r="B32" s="217"/>
      <c r="C32" s="16" t="s">
        <v>12</v>
      </c>
      <c r="D32" s="16" t="s">
        <v>12</v>
      </c>
      <c r="E32" s="16" t="s">
        <v>12</v>
      </c>
      <c r="F32" s="16" t="s">
        <v>12</v>
      </c>
      <c r="G32" s="16" t="s">
        <v>12</v>
      </c>
      <c r="H32" s="16" t="s">
        <v>12</v>
      </c>
      <c r="I32" s="220"/>
    </row>
    <row r="33" spans="1:9" ht="15" customHeight="1">
      <c r="A33" s="216"/>
      <c r="B33" s="217"/>
      <c r="C33" s="16"/>
      <c r="D33" s="16"/>
      <c r="E33" s="16"/>
      <c r="F33" s="16"/>
      <c r="G33" s="16"/>
      <c r="H33" s="31"/>
      <c r="I33" s="220"/>
    </row>
    <row r="34" spans="1:9" ht="15" customHeight="1" thickBot="1">
      <c r="A34" s="165"/>
      <c r="B34" s="218"/>
      <c r="C34" s="39"/>
      <c r="D34" s="39"/>
      <c r="E34" s="39"/>
      <c r="F34" s="39"/>
      <c r="G34" s="39"/>
      <c r="H34" s="30"/>
      <c r="I34" s="221"/>
    </row>
    <row r="35" spans="1:9">
      <c r="A35" s="45" t="s">
        <v>88</v>
      </c>
    </row>
  </sheetData>
  <mergeCells count="10">
    <mergeCell ref="A10:B10"/>
    <mergeCell ref="A11:B11"/>
    <mergeCell ref="A12:B34"/>
    <mergeCell ref="I12:I34"/>
    <mergeCell ref="G1:I1"/>
    <mergeCell ref="A3:I4"/>
    <mergeCell ref="A6:B6"/>
    <mergeCell ref="C6:F6"/>
    <mergeCell ref="A8:B8"/>
    <mergeCell ref="A9:B9"/>
  </mergeCells>
  <phoneticPr fontId="1"/>
  <printOptions horizontalCentered="1"/>
  <pageMargins left="0.70866141732283472" right="0.70866141732283472" top="0.74803149606299213" bottom="0.74803149606299213" header="0.31496062992125984" footer="0.31496062992125984"/>
  <pageSetup paperSize="9"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別紙1_記入例</vt:lpstr>
      <vt:lpstr>別紙2_記入例</vt:lpstr>
      <vt:lpstr>別紙4_記入例</vt:lpstr>
      <vt:lpstr>参考様式１ (記入例)</vt:lpstr>
      <vt:lpstr>別紙4_記入例!Print_Area</vt:lpstr>
      <vt:lpstr>'参考様式１ (記入例)'!Print_Titles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羽生市</cp:lastModifiedBy>
  <cp:lastPrinted>2018-08-13T05:34:40Z</cp:lastPrinted>
  <dcterms:created xsi:type="dcterms:W3CDTF">2006-08-18T02:34:56Z</dcterms:created>
  <dcterms:modified xsi:type="dcterms:W3CDTF">2018-08-13T06:25:47Z</dcterms:modified>
</cp:coreProperties>
</file>